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0" firstSheet="1" activeTab="9"/>
  </bookViews>
  <sheets>
    <sheet name="1.1.sz.mell." sheetId="1" r:id="rId1"/>
    <sheet name="1.2.sz.mell. " sheetId="2" r:id="rId2"/>
    <sheet name="1.3.sz.mell." sheetId="3" r:id="rId3"/>
    <sheet name="1.4.sz.mell. " sheetId="4" r:id="rId4"/>
    <sheet name="2.1.sz.mell " sheetId="5" r:id="rId5"/>
    <sheet name="2.2.sz.mell " sheetId="6" r:id="rId6"/>
    <sheet name="3.sz.mell.  " sheetId="7" r:id="rId7"/>
    <sheet name="6.sz.mell." sheetId="8" r:id="rId8"/>
    <sheet name="7.sz.mell. " sheetId="9" r:id="rId9"/>
    <sheet name="8.1. sz. mell.  " sheetId="10" r:id="rId10"/>
    <sheet name="8.3. sz. mell. " sheetId="11" r:id="rId11"/>
    <sheet name="szakfeladatos Önk " sheetId="12" r:id="rId12"/>
    <sheet name="szakfeladatos Ph  " sheetId="13" r:id="rId13"/>
    <sheet name="intézményi összesítő" sheetId="14" r:id="rId14"/>
    <sheet name="engedélyezett álláshelyek " sheetId="15" r:id="rId15"/>
    <sheet name="tartalék " sheetId="16" r:id="rId16"/>
    <sheet name="1. sz tájékoztató t." sheetId="17" r:id="rId17"/>
    <sheet name="2. sz tájékoztató t " sheetId="18" r:id="rId18"/>
    <sheet name="4.sz tájékoztató t. " sheetId="19" r:id="rId19"/>
    <sheet name="5.sz. tájékoztató" sheetId="20" r:id="rId20"/>
    <sheet name="6.sz tájékoztató t." sheetId="21" r:id="rId21"/>
  </sheets>
  <externalReferences>
    <externalReference r:id="rId24"/>
  </externalReferences>
  <definedNames>
    <definedName name="_xlnm.Print_Area" localSheetId="16">'1. sz tájékoztató t.'!$A$3:$E$123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  <definedName name="_xlnm.Print_Area" localSheetId="3">'1.4.sz.mell. '!$A$1:$C$127</definedName>
  </definedNames>
  <calcPr fullCalcOnLoad="1"/>
</workbook>
</file>

<file path=xl/sharedStrings.xml><?xml version="1.0" encoding="utf-8"?>
<sst xmlns="http://schemas.openxmlformats.org/spreadsheetml/2006/main" count="2142" uniqueCount="680">
  <si>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</si>
  <si>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</si>
  <si>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</si>
  <si>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</si>
  <si>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</si>
  <si>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</si>
  <si>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</si>
  <si>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</si>
  <si>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</si>
  <si>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</si>
  <si>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</si>
  <si>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</si>
  <si>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</si>
  <si>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</si>
  <si>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</si>
  <si>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</si>
  <si>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</si>
  <si>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</si>
  <si>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</si>
  <si>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</si>
  <si>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</si>
  <si>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</si>
  <si>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</si>
  <si>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</si>
  <si>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</si>
  <si>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</si>
  <si>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</si>
  <si>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</si>
  <si>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</si>
  <si>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</si>
  <si>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</si>
  <si>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</si>
  <si>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</si>
  <si>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</si>
  <si>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</si>
  <si>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</si>
  <si>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</si>
  <si>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</si>
  <si>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</si>
  <si>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</si>
  <si>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</si>
  <si>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</si>
  <si>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</si>
  <si>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</si>
  <si>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</si>
  <si>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</si>
  <si>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</si>
  <si>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</si>
  <si>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</si>
  <si>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</si>
  <si>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</si>
  <si>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</si>
  <si>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</si>
  <si>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</si>
  <si>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</si>
  <si>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</si>
  <si>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</si>
  <si>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</si>
  <si>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</si>
  <si>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</si>
  <si>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</si>
  <si>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</si>
  <si>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</si>
  <si>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</si>
  <si>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</si>
  <si>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</si>
  <si>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</si>
  <si>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</si>
  <si>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</si>
  <si>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</si>
  <si>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</si>
  <si>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</si>
  <si>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</si>
  <si>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</si>
  <si>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</si>
  <si>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</si>
  <si>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</si>
  <si>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</si>
  <si>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</si>
  <si>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</si>
  <si>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</si>
  <si>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</si>
  <si>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</si>
  <si>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</si>
  <si>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</si>
  <si>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</si>
  <si>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</si>
  <si>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</si>
  <si>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</si>
  <si>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</si>
  <si>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</si>
  <si>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</si>
  <si>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</si>
  <si>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</si>
  <si>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</si>
  <si>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</si>
  <si>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</si>
  <si>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</si>
  <si>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</si>
  <si>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</si>
  <si>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</si>
  <si>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</si>
  <si>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</si>
  <si>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</si>
  <si>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</si>
  <si>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</si>
  <si>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</si>
  <si>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</si>
  <si>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</si>
  <si>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</si>
  <si>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</si>
  <si>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</si>
  <si>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</si>
  <si>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</si>
  <si>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</si>
  <si>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</si>
  <si>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</si>
  <si>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</si>
  <si>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</si>
  <si>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</si>
  <si>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</si>
  <si>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</si>
  <si>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</si>
  <si>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</si>
  <si>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</si>
  <si>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</si>
  <si>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</si>
  <si>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</si>
  <si>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</si>
  <si>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</si>
  <si>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</si>
  <si>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</si>
  <si>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</si>
  <si>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</si>
  <si>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</si>
  <si>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</si>
  <si>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</si>
  <si>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</si>
  <si>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</si>
  <si>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</si>
  <si>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</si>
  <si>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</si>
  <si>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</si>
  <si>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</si>
  <si>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</si>
  <si>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</si>
  <si>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</si>
  <si>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</si>
  <si>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</si>
  <si>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</si>
  <si>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</si>
  <si>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</si>
  <si>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</si>
  <si>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</si>
  <si>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</si>
  <si>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</si>
  <si>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</si>
  <si>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</si>
  <si>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</si>
  <si>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</si>
  <si>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</si>
  <si>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</si>
  <si>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</si>
  <si>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</si>
  <si>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</si>
  <si>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</si>
  <si>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</si>
  <si>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</si>
  <si>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</si>
  <si>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</si>
  <si>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</si>
  <si>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</si>
  <si>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</si>
  <si>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</si>
  <si>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</si>
  <si>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</si>
  <si>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</si>
  <si>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</si>
  <si>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</si>
  <si>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</si>
  <si>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</si>
  <si>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</si>
  <si>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</si>
  <si>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</si>
  <si>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</si>
  <si>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</si>
  <si>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</si>
  <si>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</si>
  <si>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</si>
  <si>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</si>
  <si>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</si>
  <si>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</si>
  <si>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</si>
  <si>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</si>
  <si>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</si>
  <si>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</si>
  <si>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</si>
  <si>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</si>
  <si>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</si>
  <si>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</si>
  <si>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</si>
  <si>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</si>
  <si>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</si>
  <si>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</si>
  <si>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</si>
  <si>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</si>
  <si>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</si>
  <si>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</si>
  <si>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</si>
  <si>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</si>
  <si>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</si>
  <si>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</si>
  <si>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</si>
  <si>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</si>
  <si>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</si>
  <si>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</si>
  <si>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</si>
  <si>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</si>
  <si>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</si>
  <si>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</si>
  <si>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</si>
  <si>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</si>
  <si>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</si>
  <si>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</si>
  <si>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</si>
  <si>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</si>
  <si>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</si>
  <si>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</si>
  <si>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</si>
  <si>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</si>
  <si>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</si>
  <si>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</si>
  <si>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</si>
  <si>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</si>
  <si>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</si>
  <si>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</si>
  <si>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</si>
  <si>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</si>
  <si>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</si>
  <si>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</si>
  <si>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</si>
  <si>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</si>
  <si>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</si>
  <si>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</si>
  <si>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</si>
  <si>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</si>
  <si>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</si>
  <si>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</si>
  <si>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</si>
  <si>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</si>
  <si>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</si>
  <si>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MEGNEVEZÉS</t>
  </si>
  <si>
    <t>2014.</t>
  </si>
  <si>
    <t>ÖSSZES KÖTELEZETTSÉG</t>
  </si>
  <si>
    <t>Feladat megnevezése</t>
  </si>
  <si>
    <t>Beruházási kiadások beruházásonként</t>
  </si>
  <si>
    <t>Felújítási kiadások felújításonként</t>
  </si>
  <si>
    <t>Egyéb (Pl.: garancia és kezességvállalás, stb.)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</si>
  <si>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</si>
  <si>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</si>
  <si>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</si>
  <si>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</si>
  <si>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</si>
  <si>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</si>
  <si>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</si>
  <si>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</si>
  <si>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</si>
  <si>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</si>
  <si>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</si>
  <si>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</si>
  <si>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</si>
  <si>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</si>
  <si>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</si>
  <si>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</si>
  <si>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</si>
  <si>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</si>
  <si>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</si>
  <si>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</si>
  <si>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</si>
  <si>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</si>
  <si>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</si>
  <si>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</si>
  <si>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</si>
  <si>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</si>
  <si>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</si>
  <si>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</si>
  <si>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</si>
  <si>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</si>
  <si>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</si>
  <si>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</si>
  <si>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</si>
  <si>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</si>
  <si>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</si>
  <si>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</si>
  <si>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</si>
  <si>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</si>
  <si>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</si>
  <si>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</si>
  <si>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</si>
  <si>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</si>
  <si>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</si>
  <si>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</si>
  <si>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</si>
  <si>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</si>
  <si>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</si>
  <si>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</si>
  <si>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</si>
  <si>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</si>
  <si>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</si>
  <si>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</si>
  <si>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</si>
  <si>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</si>
  <si>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</si>
  <si>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</si>
  <si>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</si>
  <si>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</si>
  <si>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</si>
  <si>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</si>
  <si>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</si>
  <si>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</si>
  <si>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</si>
  <si>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</si>
  <si>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</si>
  <si>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</si>
  <si>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</si>
  <si>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</si>
  <si>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</si>
  <si>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</si>
  <si>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</si>
  <si>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</si>
  <si>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</si>
  <si>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</si>
  <si>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</si>
  <si>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</si>
  <si>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</si>
  <si>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</si>
  <si>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</si>
  <si>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</si>
  <si>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</si>
  <si>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</si>
  <si>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</si>
  <si>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</si>
  <si>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</si>
  <si>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</si>
  <si>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</si>
  <si>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</si>
  <si>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</si>
  <si>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</si>
  <si>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</si>
  <si>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</si>
  <si>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</si>
  <si>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</si>
  <si>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</si>
  <si>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</si>
  <si>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</si>
  <si>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</si>
  <si>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</si>
  <si>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</si>
  <si>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</si>
  <si>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</si>
  <si>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</si>
  <si>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</si>
  <si>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</si>
  <si>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</si>
  <si>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</si>
  <si>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</si>
  <si>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</si>
  <si>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</si>
  <si>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</si>
  <si>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</si>
  <si>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</si>
  <si>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</si>
  <si>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</si>
  <si>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</si>
  <si>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</si>
  <si>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</si>
  <si>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</si>
  <si>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</si>
  <si>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</si>
  <si>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</si>
  <si>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</si>
  <si>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</si>
  <si>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</si>
  <si>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</si>
  <si>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</si>
  <si>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</si>
  <si>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</si>
  <si>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</si>
  <si>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</si>
  <si>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</si>
  <si>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</si>
  <si>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</si>
  <si>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</si>
  <si>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</si>
  <si>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</si>
  <si>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</si>
  <si>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</si>
  <si>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</si>
  <si>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</si>
  <si>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</si>
  <si>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</si>
  <si>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</si>
  <si>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</si>
  <si>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</si>
  <si>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</si>
  <si>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</si>
  <si>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</si>
  <si>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Évek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</si>
  <si>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</si>
  <si>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</si>
  <si>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</si>
  <si>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</si>
  <si>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</si>
  <si>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</si>
  <si>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</si>
  <si>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</si>
  <si>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</si>
  <si>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</si>
  <si>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</si>
  <si>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</si>
  <si>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</si>
  <si>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</si>
  <si>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</si>
  <si>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</si>
  <si>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</si>
  <si>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</si>
  <si>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</si>
  <si>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</si>
  <si>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</si>
  <si>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</si>
  <si>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</si>
  <si>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</si>
  <si>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</si>
  <si>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</si>
  <si>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</si>
  <si>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</si>
  <si>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</si>
  <si>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</si>
  <si>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Polg.Hiv. napelemes rendszer kiép.</t>
  </si>
  <si>
    <t>Út-autópálya építés-Kerékpárút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</si>
  <si>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</si>
  <si>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</si>
  <si>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</si>
  <si>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</si>
  <si>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</si>
  <si>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</si>
  <si>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</si>
  <si>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</si>
  <si>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</si>
  <si>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</si>
  <si>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</si>
  <si>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</si>
  <si>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</si>
  <si>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</si>
  <si>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</si>
  <si>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</si>
  <si>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</si>
  <si>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</si>
  <si>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</si>
  <si>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</si>
  <si>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</si>
  <si>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</si>
  <si>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</si>
  <si>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</si>
  <si>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</si>
  <si>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</si>
  <si>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</si>
  <si>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</si>
  <si>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</si>
  <si>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</si>
  <si>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</si>
  <si>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</si>
  <si>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</si>
  <si>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</si>
  <si>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</si>
  <si>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</si>
  <si>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</si>
  <si>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</si>
  <si>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</si>
  <si>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</si>
  <si>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</si>
  <si>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</si>
  <si>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</si>
  <si>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</si>
  <si>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</si>
  <si>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</si>
  <si>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</si>
  <si>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</si>
  <si>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</si>
  <si>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Központi költségvetési befizetések</t>
  </si>
  <si>
    <t>- Le: intézményi támogatás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</si>
  <si>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</si>
  <si>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</si>
  <si>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</si>
  <si>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</si>
  <si>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</si>
  <si>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Egyéb m.n.s. építés-Strand körépület építés</t>
  </si>
  <si>
    <t>Társ.-i tevékenységekkel összefüggő ter. ig.</t>
  </si>
  <si>
    <t>Múzeum támogatása</t>
  </si>
  <si>
    <t>2011. év</t>
  </si>
  <si>
    <t>Közcélú foglalkoztatás</t>
  </si>
  <si>
    <t>Közhasznú foglalkoztatás</t>
  </si>
  <si>
    <t>Közterület rendjének fenntartása</t>
  </si>
  <si>
    <t>A Polgármesteri Hivatal 2013. évi költségvetésének</t>
  </si>
  <si>
    <t>Az önkormányzat 2013. évi költségvetésének</t>
  </si>
  <si>
    <t>Út-autópálya építés</t>
  </si>
  <si>
    <t>Zöldterület kezelés</t>
  </si>
  <si>
    <t>Egyéb m.n.s.közösségi társadalmi tev.tám.</t>
  </si>
  <si>
    <t>Közösségi társadalmi tevékenységek</t>
  </si>
  <si>
    <t>Kiemelt állami és önkormányzati rendezvények</t>
  </si>
  <si>
    <t>Aktív korúak ellátása</t>
  </si>
  <si>
    <t xml:space="preserve">Az önkormányzat intézményeinek </t>
  </si>
  <si>
    <t>Ellátot-</t>
  </si>
  <si>
    <t>Eng. állás-helyek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</si>
  <si>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</si>
  <si>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</si>
  <si>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</si>
  <si>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</si>
  <si>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Saját</t>
  </si>
  <si>
    <t>Önkorm.</t>
  </si>
  <si>
    <t>Előir.</t>
  </si>
  <si>
    <t>Személyi</t>
  </si>
  <si>
    <t>Szem. jutt.</t>
  </si>
  <si>
    <t>Dologi</t>
  </si>
  <si>
    <t>Ellátottak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</si>
  <si>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</si>
  <si>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</si>
  <si>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</si>
  <si>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</si>
  <si>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</si>
  <si>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</si>
  <si>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</si>
  <si>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</si>
  <si>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</si>
  <si>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</si>
  <si>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</si>
  <si>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</si>
  <si>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</si>
  <si>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</si>
  <si>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Intézmények összesen:</t>
  </si>
  <si>
    <t>Polgármesteri Hivatal</t>
  </si>
  <si>
    <t>Mindösszesen:</t>
  </si>
  <si>
    <t>Tiszavasvári Önkormányzat adósságot keletkeztető ügyletekből és kezességvállalásokból fennálló kötelezettségei</t>
  </si>
  <si>
    <t>Egyenleg 2012.12.31.</t>
  </si>
  <si>
    <t xml:space="preserve">Infrastukturális hitel </t>
  </si>
  <si>
    <t>Viziközmű hitel (üdülőterületi)</t>
  </si>
  <si>
    <t xml:space="preserve">Saját erő 2-es hitelcél </t>
  </si>
  <si>
    <t xml:space="preserve">Saját erő 8-as hitelcél </t>
  </si>
  <si>
    <t>Folyószámla-hitel</t>
  </si>
  <si>
    <t>DSE kezességvállalás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</si>
  <si>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</si>
  <si>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</si>
  <si>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</si>
  <si>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</si>
  <si>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</si>
  <si>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</si>
  <si>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</si>
  <si>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</si>
  <si>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</si>
  <si>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</si>
  <si>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</si>
  <si>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</si>
  <si>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</si>
  <si>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</si>
  <si>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Férőhelybővítés és komplex fejlesztés az Óvodában</t>
  </si>
  <si>
    <t>Orvosi rendelő tetőszigetelése</t>
  </si>
  <si>
    <t>Férőhelybővítés és komplex fejlesztés a tiszavasvári Fülemüle Óvodában a minőségi nevelés érdekében ÉAOP-4.1.1/A/11</t>
  </si>
  <si>
    <t>Tiszavasvári Város belterületi vízrendezése ÁEOP-5.1.2/02-11</t>
  </si>
  <si>
    <t>Könyvmolyképző, vagy korszerű tudástár … TÁMOP 3.2.4-11/1-2012-0086</t>
  </si>
  <si>
    <t xml:space="preserve">Az önkormányzat és intézményeinek engedélyezett álláshelyei  </t>
  </si>
  <si>
    <t>Önkormányzat -közfoglalkoztatott</t>
  </si>
  <si>
    <t>Önkormányzat</t>
  </si>
  <si>
    <t>Intézmények összesen</t>
  </si>
  <si>
    <t>2013. évi költségvetése (a Polgármesteri Hivatal nélkül)</t>
  </si>
  <si>
    <t xml:space="preserve">Viziközmű társulati hitel </t>
  </si>
  <si>
    <t>Saját erő 2-es hitelcél</t>
  </si>
  <si>
    <t>Tiszavasvári DSE tám. megelőlegező hitelnél kezességváll.</t>
  </si>
  <si>
    <t>Összesen (1+3+7+8+10+12)</t>
  </si>
  <si>
    <t xml:space="preserve">Szennyvízcsatorna érdekeltségi hozzájárulás </t>
  </si>
  <si>
    <t>felhalmozási célú támogatás</t>
  </si>
  <si>
    <t>Sz-Sz-B M-i Szilárd Hulladékgazd. társ.támogatása</t>
  </si>
  <si>
    <t>működési célú támogatás</t>
  </si>
  <si>
    <t>Nyíregyháza és Térsége Hull.társ.műk.hozzájárulása</t>
  </si>
  <si>
    <t>Helyi tömegközlekedés támogatás</t>
  </si>
  <si>
    <t>Köztestületi Tűzoltóság támogatása</t>
  </si>
  <si>
    <t>Polgárőrség támogatása</t>
  </si>
  <si>
    <t>TTKT Munkaszervezet támogatása</t>
  </si>
  <si>
    <t>Polgármesteri keret</t>
  </si>
  <si>
    <t>TISZATÉR támogatás</t>
  </si>
  <si>
    <t>TÖOSZ támogatás</t>
  </si>
  <si>
    <t>LEADER Közösség támogatás</t>
  </si>
  <si>
    <t>TISZK támogatás</t>
  </si>
  <si>
    <t>Alapítványi iskola, óvoda támogatás</t>
  </si>
  <si>
    <t>TTKT  Egészségügyi Szolgáltató Központ tám.</t>
  </si>
  <si>
    <t>TTKT - orvosi ügyelet támogatása</t>
  </si>
  <si>
    <t>Tiszavasvári Sportegyesület támogatása</t>
  </si>
  <si>
    <t>Tiszavasvári Diáksport Egyesület támogatása</t>
  </si>
  <si>
    <t>Szabadidős Programszervező Egyesület támogatása</t>
  </si>
  <si>
    <t xml:space="preserve">Intézményfenntartási támogatás </t>
  </si>
  <si>
    <t>V. P. Múzeum szoftverek, eszközök beszerzése TÁMOP 3.2.3. pályázat keretében</t>
  </si>
  <si>
    <t>2012.</t>
  </si>
  <si>
    <t>Az önkormányzatot 2013. évben várhatóan megillető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</si>
  <si>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</si>
  <si>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</si>
  <si>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</si>
  <si>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</si>
  <si>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</si>
  <si>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</si>
  <si>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</si>
  <si>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</si>
  <si>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</si>
  <si>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</si>
  <si>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</si>
  <si>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Beszámítás összege</t>
  </si>
  <si>
    <t>2013.április 30.-ig nyújtott éves támogatás összesen</t>
  </si>
  <si>
    <t>Egyéb kötelező önkormányzati feladatok támogatása</t>
  </si>
  <si>
    <t>Lakott külterülettel kapcsolatos feladatok</t>
  </si>
  <si>
    <t xml:space="preserve">Pénzbeli szociális juttatások </t>
  </si>
  <si>
    <t>2013. január 1-től augusztus 31-ig</t>
  </si>
  <si>
    <t>Óvodai nevelés (napi 8 órát meghaladó nyitvatartás)</t>
  </si>
  <si>
    <t>Óvodapedagógusok elismert létszáma</t>
  </si>
  <si>
    <t>Óvodapedagógusok munkáját segítők létszáma</t>
  </si>
  <si>
    <t>2013. szeptember 1-től december 31-ig</t>
  </si>
  <si>
    <t xml:space="preserve"> Óvodai nevelés (napi 8 órát meghaladó nyitvatartás)</t>
  </si>
  <si>
    <t>Szociális juttatások, egyéb szolgáltatások</t>
  </si>
  <si>
    <t>- Kedvezményes óvodai, iskolai, kollégiumi étkeztetés</t>
  </si>
  <si>
    <t>Könyvtári, közművelődési feladatok támogatása</t>
  </si>
  <si>
    <t>Muzeális intézményi feladatok támogatása</t>
  </si>
  <si>
    <t>Normatív támogatások mindösszesen:</t>
  </si>
  <si>
    <t>10. melléklet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</si>
  <si>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</si>
  <si>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</si>
  <si>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</si>
  <si>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</si>
  <si>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</si>
  <si>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</si>
  <si>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</si>
  <si>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</si>
  <si>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</si>
  <si>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</si>
  <si>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</si>
  <si>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r>
      <t>11.</t>
    </r>
    <r>
      <rPr>
        <i/>
        <sz val="8"/>
        <rFont val="Times New Roman CE"/>
        <family val="1"/>
      </rPr>
      <t xml:space="preserve"> melléklet</t>
    </r>
  </si>
  <si>
    <t xml:space="preserve">2.1. melléklet a 4/2013. (II.15.) önkormányzati rendelethez     </t>
  </si>
  <si>
    <t xml:space="preserve"> a 4/2013.(II.15.) önk. rendelethez</t>
  </si>
  <si>
    <t xml:space="preserve">  a 4/2013.(II.15.) önk. rendelethez</t>
  </si>
  <si>
    <t>a  4/2013. (II.15.) önk. rendelethez</t>
  </si>
  <si>
    <t>5. tájékoztató tábla a 4/2013.(II.15.) önkormányzati rendelethez</t>
  </si>
  <si>
    <t xml:space="preserve"> 13. melléklet a 4/2013.(II.15.) önkormányzati rendelethez</t>
  </si>
  <si>
    <t>Támogatást megelőlegező rövid lejáratú hitel</t>
  </si>
  <si>
    <t>Cigány Közösségi Ház riasztórendszerrel történő felszerelése</t>
  </si>
  <si>
    <t>Felhalmozási tartalék</t>
  </si>
  <si>
    <t>Térfigyelő kamerarendszer kiépítése</t>
  </si>
  <si>
    <t>Egyéb m.n.s. ép.-Belt. Vízrendezés, térfigy.kamera</t>
  </si>
  <si>
    <t>TISZEK  2013. II. félév beruházás</t>
  </si>
  <si>
    <t>- TISZEK</t>
  </si>
  <si>
    <t>- Tiszavasvári Bölcsőde</t>
  </si>
  <si>
    <t>Szociális és gyermekjóléti feladatok támogatása</t>
  </si>
  <si>
    <t>Bölcsődei étkeztetés</t>
  </si>
  <si>
    <t>Családsegítés</t>
  </si>
  <si>
    <t>Gyermekjóléti szolgáltatás</t>
  </si>
  <si>
    <t>Szociális étkeztetés</t>
  </si>
  <si>
    <t>Házi segítségnyújtás</t>
  </si>
  <si>
    <t>Időskorúak nappali intézményi ellátása</t>
  </si>
  <si>
    <t>Bölcsődei ellátás</t>
  </si>
  <si>
    <t>Családok átmeneti otthona</t>
  </si>
  <si>
    <t>Átlagos ápolást nyújtó int.ellátás</t>
  </si>
  <si>
    <t>Szerkezetátalakítás tartalékból támogatás</t>
  </si>
  <si>
    <r>
      <t>12.</t>
    </r>
    <r>
      <rPr>
        <i/>
        <sz val="8"/>
        <rFont val="Times New Roman CE"/>
        <family val="1"/>
      </rPr>
      <t xml:space="preserve"> melléklet a 4/2013.(II.15.) önkormányzati rendelethez</t>
    </r>
  </si>
  <si>
    <t>Tárgyaink, örökségünk TIOP 1.2.2.-11/1</t>
  </si>
  <si>
    <t>Gimnazistákért Alapítvány támogatása</t>
  </si>
  <si>
    <t>Óvodabővítés pályázat saját erő hitel</t>
  </si>
  <si>
    <t>Óvodabővítés pályázat tám. megelőleg. hitel</t>
  </si>
  <si>
    <t>Belterületi vízrendezés pályázat saját erő hitel</t>
  </si>
  <si>
    <t>Likviditási hitel 2013.( törlesztésnél hitelkeret szerepel)</t>
  </si>
  <si>
    <t>Művelődési Központ és Könyvtár könyvtári érdekeltségnövelő pályázatból felhalmozási kiadás</t>
  </si>
  <si>
    <t>Kossuth utca 3. sz.alatti lakóház tetőszigetelése</t>
  </si>
  <si>
    <t>Szerkezetátalakítási tartalékból támogatás</t>
  </si>
  <si>
    <t>Óvodabővítés pályázat támogatás megelőlegező hitel</t>
  </si>
  <si>
    <t xml:space="preserve">9.. melléklet </t>
  </si>
  <si>
    <t xml:space="preserve">2. sz. táblázat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</si>
</sst>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77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sz val="9"/>
      <color indexed="50"/>
      <name val="Times New Roman CE"/>
      <family val="1"/>
    </font>
    <font>
      <sz val="9"/>
      <color indexed="16"/>
      <name val="Times New Roman CE"/>
      <family val="1"/>
    </font>
    <font>
      <i/>
      <sz val="9"/>
      <color indexed="50"/>
      <name val="Times New Roman CE"/>
      <family val="0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1"/>
    </font>
    <font>
      <b/>
      <sz val="8"/>
      <color indexed="10"/>
      <name val="Times New Roman CE"/>
      <family val="0"/>
    </font>
    <font>
      <b/>
      <sz val="8"/>
      <color indexed="10"/>
      <name val="Times New Roman"/>
      <family val="1"/>
    </font>
    <font>
      <b/>
      <sz val="10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8" borderId="0" applyNumberFormat="0" applyBorder="0" applyAlignment="0" applyProtection="0"/>
    <xf numFmtId="0" fontId="58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3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3" borderId="0" applyNumberFormat="0" applyBorder="0" applyAlignment="0" applyProtection="0"/>
    <xf numFmtId="0" fontId="60" fillId="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>
      <alignment/>
      <protection/>
    </xf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4" borderId="7" applyNumberFormat="0" applyFont="0" applyAlignment="0" applyProtection="0"/>
    <xf numFmtId="0" fontId="59" fillId="9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9" fillId="15" borderId="0" applyNumberFormat="0" applyBorder="0" applyAlignment="0" applyProtection="0"/>
    <xf numFmtId="0" fontId="70" fillId="16" borderId="8" applyNumberFormat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3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17" borderId="0" applyNumberFormat="0" applyBorder="0" applyAlignment="0" applyProtection="0"/>
    <xf numFmtId="0" fontId="75" fillId="7" borderId="0" applyNumberFormat="0" applyBorder="0" applyAlignment="0" applyProtection="0"/>
    <xf numFmtId="0" fontId="76" fillId="16" borderId="1" applyNumberFormat="0" applyAlignment="0" applyProtection="0"/>
    <xf numFmtId="9" fontId="0" fillId="0" borderId="0" applyFont="0" applyFill="0" applyBorder="0" applyAlignment="0" applyProtection="0"/>
  </cellStyleXfs>
  <cellXfs count="910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4" fillId="0" borderId="0" xfId="0" applyFont="1" applyFill="1" applyAlignment="1">
      <alignment horizontal="right"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3" xfId="62" applyFont="1" applyFill="1" applyBorder="1" applyAlignment="1" applyProtection="1">
      <alignment horizontal="left" vertical="center" wrapText="1" indent="1"/>
      <protection/>
    </xf>
    <xf numFmtId="0" fontId="17" fillId="0" borderId="14" xfId="62" applyFont="1" applyFill="1" applyBorder="1" applyAlignment="1" applyProtection="1">
      <alignment horizontal="left" vertical="center" wrapText="1" indent="1"/>
      <protection/>
    </xf>
    <xf numFmtId="0" fontId="17" fillId="0" borderId="15" xfId="62" applyFont="1" applyFill="1" applyBorder="1" applyAlignment="1" applyProtection="1">
      <alignment horizontal="left" vertical="center" wrapText="1" indent="1"/>
      <protection/>
    </xf>
    <xf numFmtId="0" fontId="17" fillId="0" borderId="16" xfId="62" applyFont="1" applyFill="1" applyBorder="1" applyAlignment="1" applyProtection="1">
      <alignment horizontal="left" vertical="center" wrapText="1" indent="1"/>
      <protection/>
    </xf>
    <xf numFmtId="49" fontId="17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2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2" applyFont="1" applyFill="1" applyBorder="1" applyAlignment="1" applyProtection="1">
      <alignment horizontal="left" vertical="center" wrapText="1" indent="1"/>
      <protection/>
    </xf>
    <xf numFmtId="0" fontId="15" fillId="0" borderId="24" xfId="62" applyFont="1" applyFill="1" applyBorder="1" applyAlignment="1" applyProtection="1">
      <alignment horizontal="left" vertical="center" wrapText="1" indent="1"/>
      <protection/>
    </xf>
    <xf numFmtId="0" fontId="15" fillId="0" borderId="25" xfId="62" applyFont="1" applyFill="1" applyBorder="1" applyAlignment="1" applyProtection="1">
      <alignment horizontal="left" vertical="center" wrapText="1" indent="1"/>
      <protection/>
    </xf>
    <xf numFmtId="0" fontId="15" fillId="0" borderId="26" xfId="62" applyFont="1" applyFill="1" applyBorder="1" applyAlignment="1" applyProtection="1">
      <alignment horizontal="left" vertical="center" wrapText="1" indent="1"/>
      <protection/>
    </xf>
    <xf numFmtId="0" fontId="18" fillId="0" borderId="25" xfId="62" applyFont="1" applyFill="1" applyBorder="1" applyAlignment="1" applyProtection="1">
      <alignment horizontal="left" vertical="center" wrapText="1" indent="1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62" applyFont="1" applyFill="1" applyBorder="1" applyAlignment="1" applyProtection="1">
      <alignment vertical="center" wrapText="1"/>
      <protection/>
    </xf>
    <xf numFmtId="0" fontId="15" fillId="0" borderId="29" xfId="62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5" fillId="0" borderId="24" xfId="62" applyFont="1" applyFill="1" applyBorder="1" applyAlignment="1" applyProtection="1">
      <alignment horizontal="center" vertical="center" wrapText="1"/>
      <protection/>
    </xf>
    <xf numFmtId="0" fontId="15" fillId="0" borderId="25" xfId="62" applyFont="1" applyFill="1" applyBorder="1" applyAlignment="1" applyProtection="1">
      <alignment horizontal="center" vertical="center" wrapText="1"/>
      <protection/>
    </xf>
    <xf numFmtId="0" fontId="15" fillId="0" borderId="31" xfId="62" applyFont="1" applyFill="1" applyBorder="1" applyAlignment="1" applyProtection="1">
      <alignment horizontal="center" vertical="center" wrapText="1"/>
      <protection/>
    </xf>
    <xf numFmtId="0" fontId="6" fillId="0" borderId="25" xfId="64" applyFont="1" applyFill="1" applyBorder="1" applyAlignment="1" applyProtection="1">
      <alignment horizontal="left" vertical="center" indent="1"/>
      <protection/>
    </xf>
    <xf numFmtId="0" fontId="10" fillId="0" borderId="0" xfId="62" applyFill="1">
      <alignment/>
      <protection/>
    </xf>
    <xf numFmtId="0" fontId="6" fillId="0" borderId="31" xfId="62" applyFont="1" applyFill="1" applyBorder="1" applyAlignment="1" applyProtection="1">
      <alignment horizontal="center" vertical="center" wrapText="1"/>
      <protection/>
    </xf>
    <xf numFmtId="0" fontId="17" fillId="0" borderId="0" xfId="62" applyFont="1" applyFill="1">
      <alignment/>
      <protection/>
    </xf>
    <xf numFmtId="0" fontId="19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6" fillId="0" borderId="3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7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3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26" xfId="64" applyFont="1" applyFill="1" applyBorder="1" applyAlignment="1" applyProtection="1">
      <alignment horizontal="center" vertical="center" wrapText="1"/>
      <protection/>
    </xf>
    <xf numFmtId="0" fontId="6" fillId="0" borderId="29" xfId="64" applyFont="1" applyFill="1" applyBorder="1" applyAlignment="1" applyProtection="1">
      <alignment horizontal="center" vertical="center"/>
      <protection/>
    </xf>
    <xf numFmtId="0" fontId="6" fillId="0" borderId="40" xfId="64" applyFont="1" applyFill="1" applyBorder="1" applyAlignment="1" applyProtection="1">
      <alignment horizontal="center" vertical="center"/>
      <protection/>
    </xf>
    <xf numFmtId="0" fontId="10" fillId="0" borderId="0" xfId="64" applyFill="1" applyProtection="1">
      <alignment/>
      <protection/>
    </xf>
    <xf numFmtId="0" fontId="17" fillId="0" borderId="24" xfId="64" applyFont="1" applyFill="1" applyBorder="1" applyAlignment="1" applyProtection="1">
      <alignment horizontal="left" vertical="center" indent="1"/>
      <protection/>
    </xf>
    <xf numFmtId="0" fontId="10" fillId="0" borderId="0" xfId="64" applyFill="1" applyAlignment="1" applyProtection="1">
      <alignment vertical="center"/>
      <protection/>
    </xf>
    <xf numFmtId="0" fontId="17" fillId="0" borderId="17" xfId="64" applyFont="1" applyFill="1" applyBorder="1" applyAlignment="1" applyProtection="1">
      <alignment horizontal="left" vertical="center" indent="1"/>
      <protection/>
    </xf>
    <xf numFmtId="0" fontId="17" fillId="0" borderId="10" xfId="64" applyFont="1" applyFill="1" applyBorder="1" applyAlignment="1" applyProtection="1">
      <alignment horizontal="left" vertical="center" indent="1"/>
      <protection/>
    </xf>
    <xf numFmtId="164" fontId="17" fillId="0" borderId="10" xfId="64" applyNumberFormat="1" applyFont="1" applyFill="1" applyBorder="1" applyAlignment="1" applyProtection="1">
      <alignment vertical="center"/>
      <protection locked="0"/>
    </xf>
    <xf numFmtId="164" fontId="17" fillId="0" borderId="28" xfId="64" applyNumberFormat="1" applyFont="1" applyFill="1" applyBorder="1" applyAlignment="1" applyProtection="1">
      <alignment vertical="center"/>
      <protection/>
    </xf>
    <xf numFmtId="0" fontId="17" fillId="0" borderId="18" xfId="64" applyFont="1" applyFill="1" applyBorder="1" applyAlignment="1" applyProtection="1">
      <alignment horizontal="left" vertical="center" indent="1"/>
      <protection/>
    </xf>
    <xf numFmtId="164" fontId="17" fillId="0" borderId="11" xfId="64" applyNumberFormat="1" applyFont="1" applyFill="1" applyBorder="1" applyAlignment="1" applyProtection="1">
      <alignment vertical="center"/>
      <protection locked="0"/>
    </xf>
    <xf numFmtId="164" fontId="17" fillId="0" borderId="27" xfId="64" applyNumberFormat="1" applyFont="1" applyFill="1" applyBorder="1" applyAlignment="1" applyProtection="1">
      <alignment vertical="center"/>
      <protection/>
    </xf>
    <xf numFmtId="0" fontId="10" fillId="0" borderId="0" xfId="64" applyFill="1" applyAlignment="1" applyProtection="1">
      <alignment vertical="center"/>
      <protection locked="0"/>
    </xf>
    <xf numFmtId="164" fontId="17" fillId="0" borderId="13" xfId="64" applyNumberFormat="1" applyFont="1" applyFill="1" applyBorder="1" applyAlignment="1" applyProtection="1">
      <alignment vertical="center"/>
      <protection locked="0"/>
    </xf>
    <xf numFmtId="164" fontId="15" fillId="0" borderId="25" xfId="64" applyNumberFormat="1" applyFont="1" applyFill="1" applyBorder="1" applyAlignment="1" applyProtection="1">
      <alignment vertical="center"/>
      <protection/>
    </xf>
    <xf numFmtId="164" fontId="15" fillId="0" borderId="31" xfId="64" applyNumberFormat="1" applyFont="1" applyFill="1" applyBorder="1" applyAlignment="1" applyProtection="1">
      <alignment vertical="center"/>
      <protection/>
    </xf>
    <xf numFmtId="0" fontId="17" fillId="0" borderId="20" xfId="64" applyFont="1" applyFill="1" applyBorder="1" applyAlignment="1" applyProtection="1">
      <alignment horizontal="left" vertical="center" indent="1"/>
      <protection/>
    </xf>
    <xf numFmtId="0" fontId="15" fillId="0" borderId="24" xfId="64" applyFont="1" applyFill="1" applyBorder="1" applyAlignment="1" applyProtection="1">
      <alignment horizontal="left" vertical="center" indent="1"/>
      <protection/>
    </xf>
    <xf numFmtId="164" fontId="15" fillId="0" borderId="25" xfId="64" applyNumberFormat="1" applyFont="1" applyFill="1" applyBorder="1" applyProtection="1">
      <alignment/>
      <protection/>
    </xf>
    <xf numFmtId="164" fontId="15" fillId="0" borderId="31" xfId="64" applyNumberFormat="1" applyFont="1" applyFill="1" applyBorder="1" applyProtection="1">
      <alignment/>
      <protection/>
    </xf>
    <xf numFmtId="0" fontId="10" fillId="0" borderId="0" xfId="64" applyFill="1" applyProtection="1">
      <alignment/>
      <protection locked="0"/>
    </xf>
    <xf numFmtId="0" fontId="0" fillId="0" borderId="0" xfId="64" applyFont="1" applyFill="1" applyProtection="1">
      <alignment/>
      <protection/>
    </xf>
    <xf numFmtId="0" fontId="3" fillId="0" borderId="0" xfId="64" applyFont="1" applyFill="1" applyProtection="1">
      <alignment/>
      <protection locked="0"/>
    </xf>
    <xf numFmtId="0" fontId="5" fillId="0" borderId="0" xfId="64" applyFont="1" applyFill="1" applyProtection="1">
      <alignment/>
      <protection locked="0"/>
    </xf>
    <xf numFmtId="164" fontId="15" fillId="18" borderId="25" xfId="0" applyNumberFormat="1" applyFont="1" applyFill="1" applyBorder="1" applyAlignment="1" applyProtection="1">
      <alignment vertical="center" wrapText="1"/>
      <protection/>
    </xf>
    <xf numFmtId="164" fontId="6" fillId="18" borderId="25" xfId="0" applyNumberFormat="1" applyFont="1" applyFill="1" applyBorder="1" applyAlignment="1" applyProtection="1">
      <alignment vertical="center" wrapText="1"/>
      <protection/>
    </xf>
    <xf numFmtId="164" fontId="0" fillId="18" borderId="4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5" xfId="62" applyFont="1" applyFill="1" applyBorder="1" applyAlignment="1" applyProtection="1">
      <alignment horizontal="left" vertical="center" wrapText="1" indent="1"/>
      <protection/>
    </xf>
    <xf numFmtId="0" fontId="5" fillId="0" borderId="0" xfId="62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42" xfId="62" applyFill="1" applyBorder="1">
      <alignment/>
      <protection/>
    </xf>
    <xf numFmtId="0" fontId="4" fillId="0" borderId="43" xfId="0" applyFont="1" applyFill="1" applyBorder="1" applyAlignment="1" applyProtection="1">
      <alignment horizontal="right"/>
      <protection/>
    </xf>
    <xf numFmtId="164" fontId="16" fillId="0" borderId="43" xfId="62" applyNumberFormat="1" applyFont="1" applyFill="1" applyBorder="1" applyAlignment="1" applyProtection="1">
      <alignment horizontal="left" vertical="center"/>
      <protection/>
    </xf>
    <xf numFmtId="0" fontId="17" fillId="0" borderId="11" xfId="62" applyFont="1" applyFill="1" applyBorder="1" applyAlignment="1" applyProtection="1">
      <alignment horizontal="left" indent="6"/>
      <protection/>
    </xf>
    <xf numFmtId="0" fontId="17" fillId="0" borderId="11" xfId="62" applyFont="1" applyFill="1" applyBorder="1" applyAlignment="1" applyProtection="1">
      <alignment horizontal="left" vertical="center" wrapText="1" indent="6"/>
      <protection/>
    </xf>
    <xf numFmtId="0" fontId="17" fillId="0" borderId="16" xfId="62" applyFont="1" applyFill="1" applyBorder="1" applyAlignment="1" applyProtection="1">
      <alignment horizontal="left" vertical="center" wrapText="1" indent="6"/>
      <protection/>
    </xf>
    <xf numFmtId="0" fontId="17" fillId="0" borderId="44" xfId="62" applyFont="1" applyFill="1" applyBorder="1" applyAlignment="1" applyProtection="1">
      <alignment horizontal="left" vertical="center" wrapText="1" indent="6"/>
      <protection/>
    </xf>
    <xf numFmtId="0" fontId="0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164" fontId="3" fillId="0" borderId="0" xfId="62" applyNumberFormat="1" applyFont="1" applyFill="1" applyBorder="1" applyAlignment="1" applyProtection="1">
      <alignment horizontal="centerContinuous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25" xfId="62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166" fontId="0" fillId="0" borderId="25" xfId="62" applyNumberFormat="1" applyFont="1" applyFill="1" applyBorder="1">
      <alignment/>
      <protection/>
    </xf>
    <xf numFmtId="166" fontId="0" fillId="0" borderId="31" xfId="62" applyNumberFormat="1" applyFont="1" applyFill="1" applyBorder="1">
      <alignment/>
      <protection/>
    </xf>
    <xf numFmtId="0" fontId="6" fillId="0" borderId="45" xfId="62" applyFont="1" applyFill="1" applyBorder="1" applyAlignment="1" applyProtection="1">
      <alignment horizontal="center" vertical="center" wrapText="1"/>
      <protection/>
    </xf>
    <xf numFmtId="0" fontId="0" fillId="0" borderId="13" xfId="62" applyFont="1" applyFill="1" applyBorder="1" applyProtection="1">
      <alignment/>
      <protection locked="0"/>
    </xf>
    <xf numFmtId="0" fontId="0" fillId="0" borderId="11" xfId="62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62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2" fillId="0" borderId="3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15" fillId="0" borderId="4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64" applyFont="1" applyFill="1" applyBorder="1" applyAlignment="1" applyProtection="1">
      <alignment horizontal="left" vertical="center" indent="1"/>
      <protection/>
    </xf>
    <xf numFmtId="0" fontId="17" fillId="0" borderId="13" xfId="64" applyFont="1" applyFill="1" applyBorder="1" applyAlignment="1" applyProtection="1">
      <alignment horizontal="left" vertical="center" wrapText="1" indent="1"/>
      <protection/>
    </xf>
    <xf numFmtId="0" fontId="17" fillId="0" borderId="11" xfId="64" applyFont="1" applyFill="1" applyBorder="1" applyAlignment="1" applyProtection="1">
      <alignment horizontal="left" vertical="center" wrapText="1" indent="1"/>
      <protection/>
    </xf>
    <xf numFmtId="0" fontId="17" fillId="0" borderId="13" xfId="64" applyFont="1" applyFill="1" applyBorder="1" applyAlignment="1" applyProtection="1">
      <alignment horizontal="left" vertical="center" indent="1"/>
      <protection/>
    </xf>
    <xf numFmtId="0" fontId="6" fillId="0" borderId="25" xfId="64" applyFont="1" applyFill="1" applyBorder="1" applyAlignment="1" applyProtection="1">
      <alignment horizontal="left" indent="1"/>
      <protection/>
    </xf>
    <xf numFmtId="164" fontId="23" fillId="0" borderId="46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48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2" xfId="62" applyFont="1" applyFill="1" applyBorder="1" applyAlignment="1" applyProtection="1">
      <alignment horizontal="left" vertical="center" wrapText="1" indent="1"/>
      <protection/>
    </xf>
    <xf numFmtId="49" fontId="17" fillId="0" borderId="53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54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55" xfId="62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62" applyFont="1" applyFill="1" applyBorder="1" applyAlignment="1" applyProtection="1">
      <alignment horizontal="left" vertical="center" wrapText="1" indent="1"/>
      <protection/>
    </xf>
    <xf numFmtId="0" fontId="18" fillId="0" borderId="10" xfId="62" applyFont="1" applyFill="1" applyBorder="1" applyAlignment="1" applyProtection="1">
      <alignment horizontal="left" vertical="center" wrapText="1" indent="1"/>
      <protection/>
    </xf>
    <xf numFmtId="0" fontId="10" fillId="0" borderId="0" xfId="62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44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44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5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31" xfId="62" applyFont="1" applyFill="1" applyBorder="1" applyAlignment="1" applyProtection="1">
      <alignment horizontal="right" vertical="center" wrapText="1" indent="1"/>
      <protection/>
    </xf>
    <xf numFmtId="164" fontId="15" fillId="0" borderId="40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27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Border="1" applyAlignment="1" applyProtection="1">
      <alignment horizontal="right" vertical="center" wrapText="1" indent="1"/>
      <protection/>
    </xf>
    <xf numFmtId="0" fontId="20" fillId="0" borderId="31" xfId="0" applyFont="1" applyBorder="1" applyAlignment="1" applyProtection="1" quotePrefix="1">
      <alignment horizontal="right" vertical="center" wrapText="1" indent="1"/>
      <protection locked="0"/>
    </xf>
    <xf numFmtId="164" fontId="15" fillId="0" borderId="41" xfId="62" applyNumberFormat="1" applyFont="1" applyFill="1" applyBorder="1" applyAlignment="1" applyProtection="1">
      <alignment horizontal="right" vertical="center" wrapText="1" indent="1"/>
      <protection/>
    </xf>
    <xf numFmtId="0" fontId="21" fillId="0" borderId="31" xfId="0" applyFont="1" applyBorder="1" applyAlignment="1" applyProtection="1">
      <alignment horizontal="right" vertical="center" wrapText="1" indent="1"/>
      <protection/>
    </xf>
    <xf numFmtId="0" fontId="4" fillId="0" borderId="43" xfId="0" applyFont="1" applyFill="1" applyBorder="1" applyAlignment="1" applyProtection="1">
      <alignment horizontal="right" vertical="center"/>
      <protection/>
    </xf>
    <xf numFmtId="164" fontId="15" fillId="0" borderId="32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31" xfId="62" applyNumberFormat="1" applyFont="1" applyFill="1" applyBorder="1" applyAlignment="1" applyProtection="1">
      <alignment horizontal="right" vertical="center" wrapText="1" indent="1"/>
      <protection/>
    </xf>
    <xf numFmtId="0" fontId="21" fillId="0" borderId="39" xfId="0" applyFont="1" applyBorder="1" applyAlignment="1" applyProtection="1">
      <alignment horizontal="right" vertical="center" wrapText="1" indent="1"/>
      <protection locked="0"/>
    </xf>
    <xf numFmtId="0" fontId="21" fillId="0" borderId="27" xfId="0" applyFont="1" applyBorder="1" applyAlignment="1" applyProtection="1">
      <alignment horizontal="right" vertical="center" wrapText="1" indent="1"/>
      <protection locked="0"/>
    </xf>
    <xf numFmtId="0" fontId="21" fillId="0" borderId="33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62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7" xfId="62" applyFont="1" applyFill="1" applyBorder="1" applyAlignment="1" applyProtection="1">
      <alignment horizontal="center" vertical="center" wrapText="1"/>
      <protection/>
    </xf>
    <xf numFmtId="0" fontId="5" fillId="0" borderId="57" xfId="62" applyFont="1" applyFill="1" applyBorder="1" applyAlignment="1" applyProtection="1">
      <alignment vertical="center" wrapText="1"/>
      <protection/>
    </xf>
    <xf numFmtId="164" fontId="5" fillId="0" borderId="57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57" xfId="62" applyFont="1" applyFill="1" applyBorder="1" applyAlignment="1" applyProtection="1">
      <alignment horizontal="right" vertical="center" wrapText="1" indent="1"/>
      <protection locked="0"/>
    </xf>
    <xf numFmtId="164" fontId="17" fillId="0" borderId="57" xfId="6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Alignment="1">
      <alignment horizontal="center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22" fillId="0" borderId="44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44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10" fillId="0" borderId="0" xfId="62" applyFont="1" applyFill="1" applyProtection="1">
      <alignment/>
      <protection/>
    </xf>
    <xf numFmtId="0" fontId="10" fillId="0" borderId="0" xfId="62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10" fillId="0" borderId="0" xfId="62" applyFont="1" applyFill="1">
      <alignment/>
      <protection/>
    </xf>
    <xf numFmtId="0" fontId="10" fillId="0" borderId="0" xfId="62" applyFont="1" applyFill="1" applyAlignment="1">
      <alignment horizontal="right" vertical="center" indent="1"/>
      <protection/>
    </xf>
    <xf numFmtId="164" fontId="15" fillId="0" borderId="45" xfId="6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1" xfId="0" applyNumberFormat="1" applyFont="1" applyBorder="1" applyAlignment="1" applyProtection="1">
      <alignment horizontal="right" vertical="center" wrapText="1" indent="1"/>
      <protection/>
    </xf>
    <xf numFmtId="164" fontId="23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6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58" xfId="62" applyFont="1" applyFill="1" applyBorder="1" applyAlignment="1" applyProtection="1">
      <alignment horizontal="center" vertical="center" wrapText="1"/>
      <protection/>
    </xf>
    <xf numFmtId="0" fontId="30" fillId="0" borderId="0" xfId="60">
      <alignment/>
      <protection/>
    </xf>
    <xf numFmtId="0" fontId="17" fillId="0" borderId="0" xfId="60" applyFont="1">
      <alignment/>
      <protection/>
    </xf>
    <xf numFmtId="0" fontId="15" fillId="0" borderId="0" xfId="60" applyFont="1">
      <alignment/>
      <protection/>
    </xf>
    <xf numFmtId="0" fontId="33" fillId="0" borderId="0" xfId="60" applyFont="1">
      <alignment/>
      <protection/>
    </xf>
    <xf numFmtId="0" fontId="0" fillId="0" borderId="0" xfId="60" applyFont="1">
      <alignment/>
      <protection/>
    </xf>
    <xf numFmtId="0" fontId="16" fillId="0" borderId="0" xfId="60" applyFont="1" applyAlignment="1">
      <alignment horizontal="right"/>
      <protection/>
    </xf>
    <xf numFmtId="49" fontId="34" fillId="0" borderId="0" xfId="60" applyNumberFormat="1" applyFont="1" applyAlignment="1">
      <alignment horizontal="centerContinuous"/>
      <protection/>
    </xf>
    <xf numFmtId="0" fontId="17" fillId="0" borderId="0" xfId="60" applyFont="1" applyAlignment="1">
      <alignment horizontal="centerContinuous"/>
      <protection/>
    </xf>
    <xf numFmtId="0" fontId="15" fillId="0" borderId="0" xfId="60" applyFont="1" applyAlignment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34" fillId="0" borderId="0" xfId="60" applyFont="1" applyAlignment="1">
      <alignment horizontal="centerContinuous"/>
      <protection/>
    </xf>
    <xf numFmtId="0" fontId="35" fillId="0" borderId="0" xfId="60" applyFont="1" applyAlignment="1">
      <alignment horizontal="centerContinuous"/>
      <protection/>
    </xf>
    <xf numFmtId="0" fontId="5" fillId="0" borderId="59" xfId="60" applyFont="1" applyBorder="1">
      <alignment/>
      <protection/>
    </xf>
    <xf numFmtId="0" fontId="5" fillId="0" borderId="57" xfId="60" applyFont="1" applyBorder="1" applyAlignment="1">
      <alignment horizontal="center"/>
      <protection/>
    </xf>
    <xf numFmtId="0" fontId="16" fillId="0" borderId="42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33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14" fillId="0" borderId="60" xfId="60" applyFont="1" applyBorder="1">
      <alignment/>
      <protection/>
    </xf>
    <xf numFmtId="0" fontId="6" fillId="0" borderId="17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3" fontId="6" fillId="0" borderId="22" xfId="60" applyNumberFormat="1" applyFont="1" applyBorder="1" applyAlignment="1">
      <alignment horizontal="center"/>
      <protection/>
    </xf>
    <xf numFmtId="3" fontId="6" fillId="0" borderId="14" xfId="60" applyNumberFormat="1" applyFont="1" applyBorder="1" applyAlignment="1">
      <alignment horizontal="center"/>
      <protection/>
    </xf>
    <xf numFmtId="3" fontId="14" fillId="0" borderId="14" xfId="60" applyNumberFormat="1" applyFont="1" applyBorder="1" applyAlignment="1">
      <alignment horizontal="right"/>
      <protection/>
    </xf>
    <xf numFmtId="3" fontId="14" fillId="0" borderId="14" xfId="60" applyNumberFormat="1" applyFont="1" applyBorder="1" applyAlignment="1">
      <alignment horizontal="center"/>
      <protection/>
    </xf>
    <xf numFmtId="3" fontId="6" fillId="0" borderId="30" xfId="60" applyNumberFormat="1" applyFont="1" applyBorder="1">
      <alignment/>
      <protection/>
    </xf>
    <xf numFmtId="3" fontId="6" fillId="0" borderId="57" xfId="60" applyNumberFormat="1" applyFont="1" applyBorder="1">
      <alignment/>
      <protection/>
    </xf>
    <xf numFmtId="3" fontId="14" fillId="0" borderId="22" xfId="60" applyNumberFormat="1" applyFont="1" applyBorder="1" applyAlignment="1">
      <alignment horizontal="right"/>
      <protection/>
    </xf>
    <xf numFmtId="3" fontId="14" fillId="0" borderId="14" xfId="60" applyNumberFormat="1" applyFont="1" applyBorder="1" applyAlignment="1">
      <alignment/>
      <protection/>
    </xf>
    <xf numFmtId="0" fontId="32" fillId="0" borderId="0" xfId="60" applyFont="1">
      <alignment/>
      <protection/>
    </xf>
    <xf numFmtId="0" fontId="14" fillId="0" borderId="54" xfId="60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14" fillId="0" borderId="11" xfId="60" applyNumberFormat="1" applyFont="1" applyBorder="1">
      <alignment/>
      <protection/>
    </xf>
    <xf numFmtId="3" fontId="6" fillId="0" borderId="27" xfId="60" applyNumberFormat="1" applyFont="1" applyBorder="1">
      <alignment/>
      <protection/>
    </xf>
    <xf numFmtId="3" fontId="6" fillId="0" borderId="38" xfId="60" applyNumberFormat="1" applyFont="1" applyBorder="1">
      <alignment/>
      <protection/>
    </xf>
    <xf numFmtId="0" fontId="14" fillId="0" borderId="54" xfId="60" applyFont="1" applyBorder="1">
      <alignment/>
      <protection/>
    </xf>
    <xf numFmtId="3" fontId="36" fillId="0" borderId="18" xfId="60" applyNumberFormat="1" applyFont="1" applyBorder="1">
      <alignment/>
      <protection/>
    </xf>
    <xf numFmtId="0" fontId="6" fillId="0" borderId="54" xfId="60" applyFont="1" applyBorder="1">
      <alignment/>
      <protection/>
    </xf>
    <xf numFmtId="3" fontId="6" fillId="0" borderId="18" xfId="60" applyNumberFormat="1" applyFont="1" applyBorder="1">
      <alignment/>
      <protection/>
    </xf>
    <xf numFmtId="3" fontId="6" fillId="0" borderId="11" xfId="60" applyNumberFormat="1" applyFont="1" applyBorder="1">
      <alignment/>
      <protection/>
    </xf>
    <xf numFmtId="49" fontId="37" fillId="0" borderId="54" xfId="60" applyNumberFormat="1" applyFont="1" applyBorder="1">
      <alignment/>
      <protection/>
    </xf>
    <xf numFmtId="3" fontId="37" fillId="0" borderId="18" xfId="60" applyNumberFormat="1" applyFont="1" applyBorder="1">
      <alignment/>
      <protection/>
    </xf>
    <xf numFmtId="3" fontId="37" fillId="0" borderId="11" xfId="60" applyNumberFormat="1" applyFont="1" applyBorder="1">
      <alignment/>
      <protection/>
    </xf>
    <xf numFmtId="3" fontId="38" fillId="0" borderId="11" xfId="60" applyNumberFormat="1" applyFont="1" applyBorder="1">
      <alignment/>
      <protection/>
    </xf>
    <xf numFmtId="3" fontId="16" fillId="0" borderId="27" xfId="60" applyNumberFormat="1" applyFont="1" applyBorder="1">
      <alignment/>
      <protection/>
    </xf>
    <xf numFmtId="3" fontId="37" fillId="0" borderId="15" xfId="60" applyNumberFormat="1" applyFont="1" applyBorder="1">
      <alignment/>
      <protection/>
    </xf>
    <xf numFmtId="3" fontId="16" fillId="0" borderId="11" xfId="60" applyNumberFormat="1" applyFont="1" applyBorder="1">
      <alignment/>
      <protection/>
    </xf>
    <xf numFmtId="49" fontId="14" fillId="0" borderId="54" xfId="60" applyNumberFormat="1" applyFont="1" applyBorder="1">
      <alignment/>
      <protection/>
    </xf>
    <xf numFmtId="3" fontId="14" fillId="0" borderId="11" xfId="60" applyNumberFormat="1" applyFont="1" applyBorder="1">
      <alignment/>
      <protection/>
    </xf>
    <xf numFmtId="3" fontId="6" fillId="0" borderId="27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39" fillId="0" borderId="11" xfId="60" applyNumberFormat="1" applyFont="1" applyBorder="1">
      <alignment/>
      <protection/>
    </xf>
    <xf numFmtId="3" fontId="39" fillId="0" borderId="18" xfId="60" applyNumberFormat="1" applyFont="1" applyBorder="1">
      <alignment/>
      <protection/>
    </xf>
    <xf numFmtId="3" fontId="16" fillId="0" borderId="38" xfId="60" applyNumberFormat="1" applyFont="1" applyBorder="1">
      <alignment/>
      <protection/>
    </xf>
    <xf numFmtId="49" fontId="14" fillId="0" borderId="54" xfId="60" applyNumberFormat="1" applyFont="1" applyBorder="1">
      <alignment/>
      <protection/>
    </xf>
    <xf numFmtId="3" fontId="40" fillId="0" borderId="18" xfId="60" applyNumberFormat="1" applyFont="1" applyBorder="1">
      <alignment/>
      <protection/>
    </xf>
    <xf numFmtId="3" fontId="37" fillId="0" borderId="11" xfId="60" applyNumberFormat="1" applyFont="1" applyBorder="1">
      <alignment/>
      <protection/>
    </xf>
    <xf numFmtId="3" fontId="41" fillId="0" borderId="11" xfId="60" applyNumberFormat="1" applyFont="1" applyBorder="1">
      <alignment/>
      <protection/>
    </xf>
    <xf numFmtId="3" fontId="6" fillId="0" borderId="11" xfId="60" applyNumberFormat="1" applyFont="1" applyBorder="1">
      <alignment/>
      <protection/>
    </xf>
    <xf numFmtId="0" fontId="0" fillId="0" borderId="18" xfId="60" applyFont="1" applyBorder="1">
      <alignment/>
      <protection/>
    </xf>
    <xf numFmtId="0" fontId="14" fillId="0" borderId="61" xfId="60" applyFont="1" applyBorder="1">
      <alignment/>
      <protection/>
    </xf>
    <xf numFmtId="3" fontId="37" fillId="0" borderId="23" xfId="60" applyNumberFormat="1" applyFont="1" applyBorder="1">
      <alignment/>
      <protection/>
    </xf>
    <xf numFmtId="3" fontId="37" fillId="0" borderId="44" xfId="60" applyNumberFormat="1" applyFont="1" applyBorder="1">
      <alignment/>
      <protection/>
    </xf>
    <xf numFmtId="3" fontId="37" fillId="0" borderId="44" xfId="60" applyNumberFormat="1" applyFont="1" applyBorder="1">
      <alignment/>
      <protection/>
    </xf>
    <xf numFmtId="3" fontId="6" fillId="0" borderId="51" xfId="60" applyNumberFormat="1" applyFont="1" applyBorder="1">
      <alignment/>
      <protection/>
    </xf>
    <xf numFmtId="3" fontId="16" fillId="0" borderId="62" xfId="60" applyNumberFormat="1" applyFont="1" applyBorder="1">
      <alignment/>
      <protection/>
    </xf>
    <xf numFmtId="3" fontId="14" fillId="0" borderId="44" xfId="60" applyNumberFormat="1" applyFont="1" applyBorder="1">
      <alignment/>
      <protection/>
    </xf>
    <xf numFmtId="0" fontId="6" fillId="0" borderId="42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33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3" fontId="37" fillId="0" borderId="18" xfId="60" applyNumberFormat="1" applyFont="1" applyBorder="1">
      <alignment/>
      <protection/>
    </xf>
    <xf numFmtId="3" fontId="16" fillId="0" borderId="27" xfId="60" applyNumberFormat="1" applyFont="1" applyBorder="1">
      <alignment/>
      <protection/>
    </xf>
    <xf numFmtId="0" fontId="14" fillId="0" borderId="55" xfId="60" applyFont="1" applyBorder="1">
      <alignment/>
      <protection/>
    </xf>
    <xf numFmtId="3" fontId="14" fillId="0" borderId="21" xfId="60" applyNumberFormat="1" applyFont="1" applyBorder="1">
      <alignment/>
      <protection/>
    </xf>
    <xf numFmtId="3" fontId="14" fillId="0" borderId="16" xfId="60" applyNumberFormat="1" applyFont="1" applyBorder="1">
      <alignment/>
      <protection/>
    </xf>
    <xf numFmtId="3" fontId="14" fillId="0" borderId="21" xfId="60" applyNumberFormat="1" applyFont="1" applyBorder="1">
      <alignment/>
      <protection/>
    </xf>
    <xf numFmtId="3" fontId="14" fillId="0" borderId="16" xfId="60" applyNumberFormat="1" applyFont="1" applyBorder="1">
      <alignment/>
      <protection/>
    </xf>
    <xf numFmtId="3" fontId="14" fillId="0" borderId="16" xfId="60" applyNumberFormat="1" applyFont="1" applyFill="1" applyBorder="1">
      <alignment/>
      <protection/>
    </xf>
    <xf numFmtId="0" fontId="14" fillId="0" borderId="35" xfId="60" applyFont="1" applyBorder="1">
      <alignment/>
      <protection/>
    </xf>
    <xf numFmtId="3" fontId="14" fillId="0" borderId="27" xfId="60" applyNumberFormat="1" applyFont="1" applyBorder="1">
      <alignment/>
      <protection/>
    </xf>
    <xf numFmtId="3" fontId="6" fillId="0" borderId="33" xfId="60" applyNumberFormat="1" applyFont="1" applyBorder="1">
      <alignment/>
      <protection/>
    </xf>
    <xf numFmtId="3" fontId="6" fillId="0" borderId="33" xfId="60" applyNumberFormat="1" applyFont="1" applyBorder="1">
      <alignment/>
      <protection/>
    </xf>
    <xf numFmtId="0" fontId="6" fillId="0" borderId="63" xfId="60" applyFont="1" applyBorder="1">
      <alignment/>
      <protection/>
    </xf>
    <xf numFmtId="3" fontId="6" fillId="0" borderId="22" xfId="60" applyNumberFormat="1" applyFont="1" applyBorder="1">
      <alignment/>
      <protection/>
    </xf>
    <xf numFmtId="3" fontId="6" fillId="0" borderId="64" xfId="60" applyNumberFormat="1" applyFont="1" applyBorder="1">
      <alignment/>
      <protection/>
    </xf>
    <xf numFmtId="0" fontId="14" fillId="0" borderId="54" xfId="60" applyFont="1" applyBorder="1" quotePrefix="1">
      <alignment/>
      <protection/>
    </xf>
    <xf numFmtId="3" fontId="6" fillId="0" borderId="0" xfId="60" applyNumberFormat="1" applyFont="1" applyBorder="1">
      <alignment/>
      <protection/>
    </xf>
    <xf numFmtId="3" fontId="14" fillId="0" borderId="27" xfId="60" applyNumberFormat="1" applyFont="1" applyBorder="1">
      <alignment/>
      <protection/>
    </xf>
    <xf numFmtId="0" fontId="6" fillId="0" borderId="65" xfId="60" applyFont="1" applyBorder="1">
      <alignment/>
      <protection/>
    </xf>
    <xf numFmtId="3" fontId="6" fillId="0" borderId="66" xfId="60" applyNumberFormat="1" applyFont="1" applyBorder="1">
      <alignment/>
      <protection/>
    </xf>
    <xf numFmtId="3" fontId="6" fillId="0" borderId="44" xfId="60" applyNumberFormat="1" applyFont="1" applyBorder="1">
      <alignment/>
      <protection/>
    </xf>
    <xf numFmtId="3" fontId="6" fillId="0" borderId="65" xfId="60" applyNumberFormat="1" applyFont="1" applyBorder="1">
      <alignment/>
      <protection/>
    </xf>
    <xf numFmtId="3" fontId="6" fillId="0" borderId="51" xfId="60" applyNumberFormat="1" applyFont="1" applyBorder="1">
      <alignment/>
      <protection/>
    </xf>
    <xf numFmtId="0" fontId="37" fillId="0" borderId="0" xfId="60" applyFont="1" applyBorder="1" quotePrefix="1">
      <alignment/>
      <protection/>
    </xf>
    <xf numFmtId="3" fontId="14" fillId="0" borderId="0" xfId="60" applyNumberFormat="1" applyFont="1" applyBorder="1">
      <alignment/>
      <protection/>
    </xf>
    <xf numFmtId="3" fontId="16" fillId="0" borderId="0" xfId="60" applyNumberFormat="1" applyFont="1" applyBorder="1">
      <alignment/>
      <protection/>
    </xf>
    <xf numFmtId="3" fontId="14" fillId="0" borderId="0" xfId="60" applyNumberFormat="1" applyFont="1" applyFill="1" applyBorder="1">
      <alignment/>
      <protection/>
    </xf>
    <xf numFmtId="3" fontId="37" fillId="0" borderId="0" xfId="60" applyNumberFormat="1" applyFont="1" applyFill="1" applyBorder="1">
      <alignment/>
      <protection/>
    </xf>
    <xf numFmtId="3" fontId="37" fillId="0" borderId="0" xfId="60" applyNumberFormat="1" applyFont="1" applyBorder="1">
      <alignment/>
      <protection/>
    </xf>
    <xf numFmtId="3" fontId="39" fillId="0" borderId="0" xfId="60" applyNumberFormat="1" applyFont="1" applyBorder="1">
      <alignment/>
      <protection/>
    </xf>
    <xf numFmtId="3" fontId="39" fillId="0" borderId="14" xfId="60" applyNumberFormat="1" applyFont="1" applyBorder="1" applyAlignment="1">
      <alignment horizontal="right"/>
      <protection/>
    </xf>
    <xf numFmtId="3" fontId="40" fillId="0" borderId="14" xfId="60" applyNumberFormat="1" applyFont="1" applyBorder="1" applyAlignment="1">
      <alignment/>
      <protection/>
    </xf>
    <xf numFmtId="3" fontId="44" fillId="0" borderId="18" xfId="60" applyNumberFormat="1" applyFont="1" applyBorder="1">
      <alignment/>
      <protection/>
    </xf>
    <xf numFmtId="3" fontId="45" fillId="0" borderId="27" xfId="60" applyNumberFormat="1" applyFont="1" applyBorder="1">
      <alignment/>
      <protection/>
    </xf>
    <xf numFmtId="3" fontId="47" fillId="0" borderId="11" xfId="60" applyNumberFormat="1" applyFont="1" applyBorder="1">
      <alignment/>
      <protection/>
    </xf>
    <xf numFmtId="3" fontId="44" fillId="0" borderId="11" xfId="60" applyNumberFormat="1" applyFont="1" applyBorder="1">
      <alignment/>
      <protection/>
    </xf>
    <xf numFmtId="3" fontId="48" fillId="0" borderId="16" xfId="60" applyNumberFormat="1" applyFont="1" applyBorder="1">
      <alignment/>
      <protection/>
    </xf>
    <xf numFmtId="3" fontId="44" fillId="0" borderId="16" xfId="60" applyNumberFormat="1" applyFont="1" applyBorder="1">
      <alignment/>
      <protection/>
    </xf>
    <xf numFmtId="0" fontId="14" fillId="0" borderId="42" xfId="60" applyFont="1" applyBorder="1">
      <alignment/>
      <protection/>
    </xf>
    <xf numFmtId="3" fontId="43" fillId="0" borderId="21" xfId="60" applyNumberFormat="1" applyFont="1" applyBorder="1">
      <alignment/>
      <protection/>
    </xf>
    <xf numFmtId="3" fontId="6" fillId="0" borderId="16" xfId="60" applyNumberFormat="1" applyFont="1" applyBorder="1">
      <alignment/>
      <protection/>
    </xf>
    <xf numFmtId="3" fontId="6" fillId="0" borderId="22" xfId="60" applyNumberFormat="1" applyFont="1" applyBorder="1">
      <alignment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0" fillId="0" borderId="0" xfId="66" applyFont="1">
      <alignment/>
      <protection/>
    </xf>
    <xf numFmtId="0" fontId="30" fillId="0" borderId="0" xfId="66">
      <alignment/>
      <protection/>
    </xf>
    <xf numFmtId="0" fontId="18" fillId="0" borderId="0" xfId="66" applyFont="1" applyAlignment="1">
      <alignment horizontal="centerContinuous"/>
      <protection/>
    </xf>
    <xf numFmtId="0" fontId="18" fillId="0" borderId="0" xfId="63" applyFont="1" applyAlignment="1">
      <alignment horizontal="centerContinuous"/>
      <protection/>
    </xf>
    <xf numFmtId="0" fontId="23" fillId="0" borderId="0" xfId="66" applyFont="1" applyAlignment="1">
      <alignment horizontal="centerContinuous"/>
      <protection/>
    </xf>
    <xf numFmtId="0" fontId="23" fillId="0" borderId="0" xfId="63" applyFont="1" applyFill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30" fillId="0" borderId="0" xfId="66" applyAlignment="1">
      <alignment horizontal="right"/>
      <protection/>
    </xf>
    <xf numFmtId="0" fontId="34" fillId="0" borderId="0" xfId="66" applyFont="1" applyAlignment="1">
      <alignment horizontal="centerContinuous"/>
      <protection/>
    </xf>
    <xf numFmtId="0" fontId="0" fillId="0" borderId="0" xfId="66" applyFont="1" applyBorder="1">
      <alignment/>
      <protection/>
    </xf>
    <xf numFmtId="0" fontId="7" fillId="0" borderId="0" xfId="66" applyFont="1" applyAlignment="1">
      <alignment horizontal="right"/>
      <protection/>
    </xf>
    <xf numFmtId="0" fontId="17" fillId="0" borderId="67" xfId="66" applyFont="1" applyBorder="1">
      <alignment/>
      <protection/>
    </xf>
    <xf numFmtId="0" fontId="15" fillId="0" borderId="29" xfId="66" applyFont="1" applyBorder="1" applyAlignment="1">
      <alignment horizontal="center"/>
      <protection/>
    </xf>
    <xf numFmtId="0" fontId="15" fillId="0" borderId="38" xfId="66" applyFont="1" applyBorder="1" applyAlignment="1">
      <alignment horizontal="center"/>
      <protection/>
    </xf>
    <xf numFmtId="0" fontId="15" fillId="0" borderId="10" xfId="66" applyFont="1" applyBorder="1" applyAlignment="1">
      <alignment horizontal="center"/>
      <protection/>
    </xf>
    <xf numFmtId="0" fontId="15" fillId="0" borderId="22" xfId="66" applyFont="1" applyBorder="1" applyAlignment="1">
      <alignment horizontal="center"/>
      <protection/>
    </xf>
    <xf numFmtId="0" fontId="15" fillId="0" borderId="14" xfId="66" applyFont="1" applyBorder="1" applyAlignment="1">
      <alignment horizontal="center"/>
      <protection/>
    </xf>
    <xf numFmtId="0" fontId="15" fillId="0" borderId="30" xfId="66" applyFont="1" applyBorder="1" applyAlignment="1">
      <alignment horizontal="center"/>
      <protection/>
    </xf>
    <xf numFmtId="0" fontId="15" fillId="0" borderId="68" xfId="66" applyFont="1" applyBorder="1" applyAlignment="1">
      <alignment horizontal="center"/>
      <protection/>
    </xf>
    <xf numFmtId="0" fontId="15" fillId="0" borderId="62" xfId="66" applyFont="1" applyBorder="1" applyAlignment="1">
      <alignment horizontal="center"/>
      <protection/>
    </xf>
    <xf numFmtId="0" fontId="15" fillId="0" borderId="12" xfId="66" applyFont="1" applyBorder="1" applyAlignment="1">
      <alignment horizontal="center"/>
      <protection/>
    </xf>
    <xf numFmtId="0" fontId="15" fillId="0" borderId="23" xfId="66" applyFont="1" applyBorder="1" applyAlignment="1">
      <alignment horizontal="center"/>
      <protection/>
    </xf>
    <xf numFmtId="0" fontId="15" fillId="0" borderId="44" xfId="66" applyFont="1" applyBorder="1" applyAlignment="1">
      <alignment horizontal="center"/>
      <protection/>
    </xf>
    <xf numFmtId="0" fontId="15" fillId="0" borderId="51" xfId="66" applyFont="1" applyBorder="1" applyAlignment="1">
      <alignment horizontal="center"/>
      <protection/>
    </xf>
    <xf numFmtId="0" fontId="15" fillId="0" borderId="50" xfId="66" applyFont="1" applyBorder="1" applyAlignment="1">
      <alignment horizontal="center"/>
      <protection/>
    </xf>
    <xf numFmtId="49" fontId="17" fillId="0" borderId="53" xfId="65" applyNumberFormat="1" applyFont="1" applyBorder="1">
      <alignment/>
      <protection/>
    </xf>
    <xf numFmtId="175" fontId="17" fillId="0" borderId="20" xfId="66" applyNumberFormat="1" applyFont="1" applyBorder="1">
      <alignment/>
      <protection/>
    </xf>
    <xf numFmtId="3" fontId="17" fillId="0" borderId="69" xfId="66" applyNumberFormat="1" applyFont="1" applyBorder="1">
      <alignment/>
      <protection/>
    </xf>
    <xf numFmtId="0" fontId="30" fillId="0" borderId="0" xfId="66" applyFont="1">
      <alignment/>
      <protection/>
    </xf>
    <xf numFmtId="0" fontId="17" fillId="0" borderId="54" xfId="65" applyFont="1" applyBorder="1" quotePrefix="1">
      <alignment/>
      <protection/>
    </xf>
    <xf numFmtId="1" fontId="17" fillId="0" borderId="18" xfId="66" applyNumberFormat="1" applyFont="1" applyBorder="1">
      <alignment/>
      <protection/>
    </xf>
    <xf numFmtId="49" fontId="17" fillId="0" borderId="54" xfId="65" applyNumberFormat="1" applyFont="1" applyBorder="1">
      <alignment/>
      <protection/>
    </xf>
    <xf numFmtId="0" fontId="0" fillId="0" borderId="55" xfId="66" applyFont="1" applyBorder="1">
      <alignment/>
      <protection/>
    </xf>
    <xf numFmtId="1" fontId="17" fillId="0" borderId="21" xfId="66" applyNumberFormat="1" applyFont="1" applyBorder="1">
      <alignment/>
      <protection/>
    </xf>
    <xf numFmtId="0" fontId="2" fillId="0" borderId="52" xfId="66" applyFont="1" applyBorder="1">
      <alignment/>
      <protection/>
    </xf>
    <xf numFmtId="1" fontId="15" fillId="0" borderId="52" xfId="66" applyNumberFormat="1" applyFont="1" applyBorder="1">
      <alignment/>
      <protection/>
    </xf>
    <xf numFmtId="1" fontId="17" fillId="0" borderId="55" xfId="66" applyNumberFormat="1" applyFont="1" applyBorder="1">
      <alignment/>
      <protection/>
    </xf>
    <xf numFmtId="0" fontId="2" fillId="0" borderId="61" xfId="66" applyFont="1" applyBorder="1">
      <alignment/>
      <protection/>
    </xf>
    <xf numFmtId="1" fontId="15" fillId="0" borderId="61" xfId="66" applyNumberFormat="1" applyFont="1" applyBorder="1">
      <alignment/>
      <protection/>
    </xf>
    <xf numFmtId="0" fontId="14" fillId="0" borderId="0" xfId="60" applyFont="1" applyBorder="1">
      <alignment/>
      <protection/>
    </xf>
    <xf numFmtId="3" fontId="37" fillId="0" borderId="0" xfId="60" applyNumberFormat="1" applyFont="1" applyBorder="1">
      <alignment/>
      <protection/>
    </xf>
    <xf numFmtId="3" fontId="6" fillId="0" borderId="0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42" fillId="0" borderId="0" xfId="60" applyNumberFormat="1" applyFont="1" applyBorder="1">
      <alignment/>
      <protection/>
    </xf>
    <xf numFmtId="0" fontId="14" fillId="0" borderId="63" xfId="60" applyFont="1" applyBorder="1">
      <alignment/>
      <protection/>
    </xf>
    <xf numFmtId="3" fontId="46" fillId="0" borderId="0" xfId="60" applyNumberFormat="1" applyFont="1" applyBorder="1">
      <alignment/>
      <protection/>
    </xf>
    <xf numFmtId="0" fontId="15" fillId="0" borderId="0" xfId="66" applyFont="1" applyBorder="1" applyAlignment="1">
      <alignment horizontal="center"/>
      <protection/>
    </xf>
    <xf numFmtId="3" fontId="17" fillId="0" borderId="0" xfId="66" applyNumberFormat="1" applyFont="1" applyBorder="1">
      <alignment/>
      <protection/>
    </xf>
    <xf numFmtId="3" fontId="17" fillId="0" borderId="0" xfId="66" applyNumberFormat="1" applyFont="1" applyFill="1" applyBorder="1">
      <alignment/>
      <protection/>
    </xf>
    <xf numFmtId="3" fontId="15" fillId="0" borderId="0" xfId="66" applyNumberFormat="1" applyFont="1" applyBorder="1" applyAlignment="1">
      <alignment horizontal="right"/>
      <protection/>
    </xf>
    <xf numFmtId="3" fontId="17" fillId="0" borderId="0" xfId="40" applyNumberFormat="1" applyFont="1" applyBorder="1" applyAlignment="1" quotePrefix="1">
      <alignment horizontal="right"/>
    </xf>
    <xf numFmtId="3" fontId="17" fillId="0" borderId="0" xfId="40" applyNumberFormat="1" applyFont="1" applyBorder="1" applyAlignment="1">
      <alignment horizontal="right"/>
    </xf>
    <xf numFmtId="3" fontId="17" fillId="0" borderId="0" xfId="40" applyNumberFormat="1" applyFont="1" applyFill="1" applyBorder="1" applyAlignment="1">
      <alignment horizontal="right"/>
    </xf>
    <xf numFmtId="3" fontId="15" fillId="0" borderId="0" xfId="40" applyNumberFormat="1" applyFont="1" applyBorder="1" applyAlignment="1">
      <alignment horizontal="right"/>
    </xf>
    <xf numFmtId="0" fontId="17" fillId="0" borderId="0" xfId="66" applyFont="1" applyBorder="1">
      <alignment/>
      <protection/>
    </xf>
    <xf numFmtId="3" fontId="15" fillId="0" borderId="0" xfId="66" applyNumberFormat="1" applyFont="1" applyBorder="1">
      <alignment/>
      <protection/>
    </xf>
    <xf numFmtId="14" fontId="50" fillId="0" borderId="32" xfId="66" applyNumberFormat="1" applyFont="1" applyBorder="1" applyAlignment="1">
      <alignment horizontal="center"/>
      <protection/>
    </xf>
    <xf numFmtId="175" fontId="17" fillId="0" borderId="39" xfId="66" applyNumberFormat="1" applyFont="1" applyFill="1" applyBorder="1">
      <alignment/>
      <protection/>
    </xf>
    <xf numFmtId="175" fontId="17" fillId="0" borderId="27" xfId="66" applyNumberFormat="1" applyFont="1" applyFill="1" applyBorder="1">
      <alignment/>
      <protection/>
    </xf>
    <xf numFmtId="175" fontId="17" fillId="0" borderId="33" xfId="66" applyNumberFormat="1" applyFont="1" applyFill="1" applyBorder="1">
      <alignment/>
      <protection/>
    </xf>
    <xf numFmtId="175" fontId="15" fillId="0" borderId="51" xfId="66" applyNumberFormat="1" applyFont="1" applyBorder="1">
      <alignment/>
      <protection/>
    </xf>
    <xf numFmtId="1" fontId="15" fillId="0" borderId="42" xfId="66" applyNumberFormat="1" applyFont="1" applyBorder="1">
      <alignment/>
      <protection/>
    </xf>
    <xf numFmtId="0" fontId="0" fillId="0" borderId="42" xfId="66" applyFont="1" applyBorder="1">
      <alignment/>
      <protection/>
    </xf>
    <xf numFmtId="0" fontId="15" fillId="0" borderId="0" xfId="66" applyFont="1" applyBorder="1" applyAlignment="1">
      <alignment horizontal="left"/>
      <protection/>
    </xf>
    <xf numFmtId="0" fontId="30" fillId="0" borderId="0" xfId="66" applyBorder="1" applyAlignment="1">
      <alignment horizontal="left"/>
      <protection/>
    </xf>
    <xf numFmtId="0" fontId="33" fillId="0" borderId="0" xfId="66" applyFont="1" applyBorder="1" applyAlignment="1">
      <alignment horizontal="center"/>
      <protection/>
    </xf>
    <xf numFmtId="3" fontId="5" fillId="0" borderId="0" xfId="66" applyNumberFormat="1" applyFont="1" applyBorder="1">
      <alignment/>
      <protection/>
    </xf>
    <xf numFmtId="175" fontId="15" fillId="0" borderId="34" xfId="66" applyNumberFormat="1" applyFont="1" applyBorder="1">
      <alignment/>
      <protection/>
    </xf>
    <xf numFmtId="3" fontId="15" fillId="0" borderId="44" xfId="40" applyNumberFormat="1" applyFont="1" applyBorder="1" applyAlignment="1">
      <alignment horizontal="right"/>
    </xf>
    <xf numFmtId="0" fontId="0" fillId="0" borderId="0" xfId="59" applyFont="1">
      <alignment/>
      <protection/>
    </xf>
    <xf numFmtId="166" fontId="0" fillId="0" borderId="0" xfId="40" applyNumberFormat="1" applyFont="1" applyAlignment="1">
      <alignment horizontal="right"/>
    </xf>
    <xf numFmtId="0" fontId="30" fillId="0" borderId="0" xfId="59">
      <alignment/>
      <protection/>
    </xf>
    <xf numFmtId="0" fontId="34" fillId="0" borderId="0" xfId="59" applyFont="1" applyAlignment="1">
      <alignment horizontal="centerContinuous"/>
      <protection/>
    </xf>
    <xf numFmtId="166" fontId="51" fillId="0" borderId="0" xfId="40" applyNumberFormat="1" applyFont="1" applyAlignment="1">
      <alignment horizontal="centerContinuous"/>
    </xf>
    <xf numFmtId="0" fontId="51" fillId="0" borderId="0" xfId="59" applyFont="1" applyAlignment="1">
      <alignment horizontal="centerContinuous"/>
      <protection/>
    </xf>
    <xf numFmtId="0" fontId="52" fillId="0" borderId="0" xfId="59" applyFont="1" applyAlignment="1">
      <alignment horizontal="centerContinuous"/>
      <protection/>
    </xf>
    <xf numFmtId="0" fontId="52" fillId="0" borderId="0" xfId="59" applyFont="1" applyAlignment="1">
      <alignment horizontal="centerContinuous"/>
      <protection/>
    </xf>
    <xf numFmtId="0" fontId="53" fillId="0" borderId="0" xfId="59" applyFont="1" applyAlignment="1">
      <alignment horizontal="centerContinuous"/>
      <protection/>
    </xf>
    <xf numFmtId="166" fontId="54" fillId="0" borderId="0" xfId="40" applyNumberFormat="1" applyFont="1" applyAlignment="1">
      <alignment horizontal="right"/>
    </xf>
    <xf numFmtId="0" fontId="54" fillId="0" borderId="0" xfId="59" applyFont="1" applyAlignment="1">
      <alignment horizontal="centerContinuous"/>
      <protection/>
    </xf>
    <xf numFmtId="0" fontId="8" fillId="0" borderId="0" xfId="59" applyFont="1" applyAlignment="1">
      <alignment horizontal="right"/>
      <protection/>
    </xf>
    <xf numFmtId="0" fontId="2" fillId="0" borderId="64" xfId="59" applyFont="1" applyBorder="1" applyAlignment="1">
      <alignment horizontal="left" vertical="center" wrapText="1"/>
      <protection/>
    </xf>
    <xf numFmtId="166" fontId="2" fillId="0" borderId="22" xfId="40" applyNumberFormat="1" applyFont="1" applyBorder="1" applyAlignment="1">
      <alignment horizontal="center" vertical="center" wrapText="1"/>
    </xf>
    <xf numFmtId="0" fontId="2" fillId="0" borderId="14" xfId="59" applyFont="1" applyBorder="1" applyAlignment="1">
      <alignment horizontal="center" vertical="center" wrapText="1"/>
      <protection/>
    </xf>
    <xf numFmtId="3" fontId="2" fillId="0" borderId="30" xfId="59" applyNumberFormat="1" applyFont="1" applyBorder="1" applyAlignment="1">
      <alignment horizontal="center" vertical="center" wrapText="1"/>
      <protection/>
    </xf>
    <xf numFmtId="0" fontId="0" fillId="0" borderId="36" xfId="59" applyFont="1" applyBorder="1" applyAlignment="1">
      <alignment horizontal="left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3" fontId="0" fillId="0" borderId="39" xfId="59" applyNumberFormat="1" applyFont="1" applyBorder="1" applyAlignment="1">
      <alignment horizontal="center" vertical="center" wrapText="1"/>
      <protection/>
    </xf>
    <xf numFmtId="0" fontId="0" fillId="0" borderId="36" xfId="59" applyFont="1" applyBorder="1" applyAlignment="1">
      <alignment wrapText="1"/>
      <protection/>
    </xf>
    <xf numFmtId="166" fontId="0" fillId="0" borderId="20" xfId="40" applyNumberFormat="1" applyFont="1" applyBorder="1" applyAlignment="1">
      <alignment horizontal="right"/>
    </xf>
    <xf numFmtId="3" fontId="2" fillId="0" borderId="13" xfId="40" applyNumberFormat="1" applyFont="1" applyBorder="1" applyAlignment="1">
      <alignment horizontal="center"/>
    </xf>
    <xf numFmtId="166" fontId="0" fillId="0" borderId="39" xfId="40" applyNumberFormat="1" applyFont="1" applyBorder="1" applyAlignment="1">
      <alignment horizontal="center"/>
    </xf>
    <xf numFmtId="166" fontId="2" fillId="0" borderId="20" xfId="40" applyNumberFormat="1" applyFont="1" applyBorder="1" applyAlignment="1">
      <alignment horizontal="right"/>
    </xf>
    <xf numFmtId="166" fontId="2" fillId="0" borderId="39" xfId="40" applyNumberFormat="1" applyFont="1" applyBorder="1" applyAlignment="1">
      <alignment horizontal="center"/>
    </xf>
    <xf numFmtId="0" fontId="2" fillId="0" borderId="35" xfId="59" applyFont="1" applyBorder="1">
      <alignment/>
      <protection/>
    </xf>
    <xf numFmtId="166" fontId="0" fillId="0" borderId="18" xfId="40" applyNumberFormat="1" applyFont="1" applyBorder="1" applyAlignment="1">
      <alignment horizontal="right"/>
    </xf>
    <xf numFmtId="166" fontId="0" fillId="0" borderId="11" xfId="40" applyNumberFormat="1" applyFont="1" applyBorder="1" applyAlignment="1">
      <alignment/>
    </xf>
    <xf numFmtId="166" fontId="0" fillId="0" borderId="18" xfId="40" applyNumberFormat="1" applyFont="1" applyBorder="1" applyAlignment="1">
      <alignment horizontal="center"/>
    </xf>
    <xf numFmtId="166" fontId="0" fillId="0" borderId="39" xfId="40" applyNumberFormat="1" applyFont="1" applyBorder="1" applyAlignment="1">
      <alignment/>
    </xf>
    <xf numFmtId="0" fontId="0" fillId="0" borderId="35" xfId="59" applyFont="1" applyBorder="1">
      <alignment/>
      <protection/>
    </xf>
    <xf numFmtId="166" fontId="2" fillId="0" borderId="11" xfId="40" applyNumberFormat="1" applyFont="1" applyBorder="1" applyAlignment="1">
      <alignment/>
    </xf>
    <xf numFmtId="176" fontId="0" fillId="0" borderId="11" xfId="40" applyNumberFormat="1" applyFont="1" applyBorder="1" applyAlignment="1">
      <alignment/>
    </xf>
    <xf numFmtId="166" fontId="30" fillId="0" borderId="0" xfId="59" applyNumberFormat="1">
      <alignment/>
      <protection/>
    </xf>
    <xf numFmtId="0" fontId="0" fillId="0" borderId="38" xfId="59" applyFont="1" applyBorder="1" quotePrefix="1">
      <alignment/>
      <protection/>
    </xf>
    <xf numFmtId="166" fontId="0" fillId="0" borderId="17" xfId="40" applyNumberFormat="1" applyFont="1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0" fillId="0" borderId="28" xfId="40" applyNumberFormat="1" applyFont="1" applyBorder="1" applyAlignment="1">
      <alignment/>
    </xf>
    <xf numFmtId="0" fontId="0" fillId="0" borderId="38" xfId="59" applyFont="1" applyBorder="1">
      <alignment/>
      <protection/>
    </xf>
    <xf numFmtId="166" fontId="2" fillId="0" borderId="0" xfId="40" applyNumberFormat="1" applyFont="1" applyBorder="1" applyAlignment="1">
      <alignment/>
    </xf>
    <xf numFmtId="0" fontId="0" fillId="0" borderId="35" xfId="59" applyFont="1" applyBorder="1" applyAlignment="1" quotePrefix="1">
      <alignment wrapText="1"/>
      <protection/>
    </xf>
    <xf numFmtId="2" fontId="0" fillId="0" borderId="18" xfId="40" applyNumberFormat="1" applyFont="1" applyBorder="1" applyAlignment="1">
      <alignment horizontal="right"/>
    </xf>
    <xf numFmtId="0" fontId="2" fillId="0" borderId="62" xfId="59" applyFont="1" applyBorder="1">
      <alignment/>
      <protection/>
    </xf>
    <xf numFmtId="166" fontId="0" fillId="0" borderId="23" xfId="40" applyNumberFormat="1" applyFont="1" applyBorder="1" applyAlignment="1">
      <alignment horizontal="right"/>
    </xf>
    <xf numFmtId="166" fontId="0" fillId="0" borderId="44" xfId="40" applyNumberFormat="1" applyFont="1" applyBorder="1" applyAlignment="1">
      <alignment/>
    </xf>
    <xf numFmtId="166" fontId="0" fillId="0" borderId="19" xfId="40" applyNumberFormat="1" applyFont="1" applyBorder="1" applyAlignment="1">
      <alignment horizontal="right"/>
    </xf>
    <xf numFmtId="0" fontId="0" fillId="0" borderId="12" xfId="59" applyFont="1" applyBorder="1">
      <alignment/>
      <protection/>
    </xf>
    <xf numFmtId="166" fontId="2" fillId="0" borderId="32" xfId="59" applyNumberFormat="1" applyFont="1" applyBorder="1">
      <alignment/>
      <protection/>
    </xf>
    <xf numFmtId="166" fontId="30" fillId="0" borderId="0" xfId="40" applyNumberFormat="1" applyFont="1" applyAlignment="1">
      <alignment horizontal="right"/>
    </xf>
    <xf numFmtId="0" fontId="30" fillId="0" borderId="0" xfId="59" applyFont="1">
      <alignment/>
      <protection/>
    </xf>
    <xf numFmtId="3" fontId="17" fillId="0" borderId="56" xfId="40" applyNumberFormat="1" applyFont="1" applyBorder="1" applyAlignment="1">
      <alignment horizontal="right"/>
    </xf>
    <xf numFmtId="3" fontId="17" fillId="0" borderId="64" xfId="66" applyNumberFormat="1" applyFont="1" applyBorder="1">
      <alignment/>
      <protection/>
    </xf>
    <xf numFmtId="3" fontId="17" fillId="0" borderId="36" xfId="66" applyNumberFormat="1" applyFont="1" applyBorder="1">
      <alignment/>
      <protection/>
    </xf>
    <xf numFmtId="0" fontId="34" fillId="0" borderId="0" xfId="66" applyFont="1" applyAlignment="1">
      <alignment horizontal="left"/>
      <protection/>
    </xf>
    <xf numFmtId="0" fontId="10" fillId="0" borderId="0" xfId="61" applyFont="1">
      <alignment/>
      <protection/>
    </xf>
    <xf numFmtId="166" fontId="7" fillId="0" borderId="0" xfId="40" applyNumberFormat="1" applyFont="1" applyAlignment="1">
      <alignment horizontal="center"/>
    </xf>
    <xf numFmtId="0" fontId="30" fillId="0" borderId="0" xfId="61">
      <alignment/>
      <protection/>
    </xf>
    <xf numFmtId="0" fontId="7" fillId="0" borderId="0" xfId="61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10" fillId="0" borderId="0" xfId="40" applyNumberFormat="1" applyFont="1" applyAlignment="1">
      <alignment/>
    </xf>
    <xf numFmtId="0" fontId="34" fillId="0" borderId="0" xfId="61" applyFont="1" applyAlignment="1">
      <alignment horizontal="centerContinuous"/>
      <protection/>
    </xf>
    <xf numFmtId="166" fontId="34" fillId="0" borderId="0" xfId="40" applyNumberFormat="1" applyFont="1" applyAlignment="1">
      <alignment horizontal="centerContinuous"/>
    </xf>
    <xf numFmtId="166" fontId="7" fillId="0" borderId="0" xfId="40" applyNumberFormat="1" applyFont="1" applyAlignment="1">
      <alignment horizontal="right"/>
    </xf>
    <xf numFmtId="0" fontId="5" fillId="0" borderId="59" xfId="61" applyFont="1" applyBorder="1" applyAlignment="1">
      <alignment vertical="center"/>
      <protection/>
    </xf>
    <xf numFmtId="0" fontId="10" fillId="0" borderId="57" xfId="61" applyFont="1" applyBorder="1" applyAlignment="1">
      <alignment vertical="center"/>
      <protection/>
    </xf>
    <xf numFmtId="0" fontId="10" fillId="0" borderId="70" xfId="61" applyFont="1" applyBorder="1" applyAlignment="1">
      <alignment vertical="center"/>
      <protection/>
    </xf>
    <xf numFmtId="166" fontId="5" fillId="0" borderId="34" xfId="40" applyNumberFormat="1" applyFont="1" applyBorder="1" applyAlignment="1">
      <alignment horizontal="center" vertical="center"/>
    </xf>
    <xf numFmtId="0" fontId="30" fillId="0" borderId="0" xfId="61" applyAlignment="1">
      <alignment vertical="center"/>
      <protection/>
    </xf>
    <xf numFmtId="166" fontId="5" fillId="0" borderId="63" xfId="40" applyNumberFormat="1" applyFont="1" applyBorder="1" applyAlignment="1">
      <alignment/>
    </xf>
    <xf numFmtId="166" fontId="5" fillId="0" borderId="71" xfId="40" applyNumberFormat="1" applyFont="1" applyBorder="1" applyAlignment="1">
      <alignment/>
    </xf>
    <xf numFmtId="166" fontId="5" fillId="0" borderId="72" xfId="40" applyNumberFormat="1" applyFont="1" applyBorder="1" applyAlignment="1">
      <alignment/>
    </xf>
    <xf numFmtId="0" fontId="30" fillId="0" borderId="0" xfId="61" applyFill="1" applyBorder="1">
      <alignment/>
      <protection/>
    </xf>
    <xf numFmtId="0" fontId="30" fillId="0" borderId="0" xfId="61" applyBorder="1">
      <alignment/>
      <protection/>
    </xf>
    <xf numFmtId="166" fontId="5" fillId="0" borderId="54" xfId="40" applyNumberFormat="1" applyFont="1" applyBorder="1" applyAlignment="1">
      <alignment/>
    </xf>
    <xf numFmtId="166" fontId="10" fillId="0" borderId="73" xfId="40" applyNumberFormat="1" applyFont="1" applyBorder="1" applyAlignment="1" quotePrefix="1">
      <alignment/>
    </xf>
    <xf numFmtId="166" fontId="10" fillId="0" borderId="46" xfId="40" applyNumberFormat="1" applyFont="1" applyBorder="1" applyAlignment="1" quotePrefix="1">
      <alignment/>
    </xf>
    <xf numFmtId="166" fontId="10" fillId="0" borderId="46" xfId="40" applyNumberFormat="1" applyFont="1" applyBorder="1" applyAlignment="1">
      <alignment/>
    </xf>
    <xf numFmtId="0" fontId="0" fillId="0" borderId="54" xfId="61" applyFont="1" applyBorder="1" quotePrefix="1">
      <alignment/>
      <protection/>
    </xf>
    <xf numFmtId="0" fontId="0" fillId="0" borderId="73" xfId="61" applyFont="1" applyBorder="1">
      <alignment/>
      <protection/>
    </xf>
    <xf numFmtId="0" fontId="0" fillId="0" borderId="46" xfId="61" applyFont="1" applyBorder="1">
      <alignment/>
      <protection/>
    </xf>
    <xf numFmtId="166" fontId="0" fillId="0" borderId="46" xfId="40" applyNumberFormat="1" applyFont="1" applyBorder="1" applyAlignment="1">
      <alignment/>
    </xf>
    <xf numFmtId="0" fontId="0" fillId="0" borderId="0" xfId="61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54" xfId="61" applyFont="1" applyBorder="1">
      <alignment/>
      <protection/>
    </xf>
    <xf numFmtId="166" fontId="0" fillId="0" borderId="46" xfId="40" applyNumberFormat="1" applyFont="1" applyBorder="1" applyAlignment="1">
      <alignment/>
    </xf>
    <xf numFmtId="0" fontId="0" fillId="0" borderId="54" xfId="61" applyFont="1" applyBorder="1">
      <alignment/>
      <protection/>
    </xf>
    <xf numFmtId="166" fontId="2" fillId="0" borderId="46" xfId="40" applyNumberFormat="1" applyFont="1" applyBorder="1" applyAlignment="1">
      <alignment/>
    </xf>
    <xf numFmtId="166" fontId="5" fillId="0" borderId="73" xfId="40" applyNumberFormat="1" applyFont="1" applyBorder="1" applyAlignment="1">
      <alignment/>
    </xf>
    <xf numFmtId="166" fontId="5" fillId="0" borderId="46" xfId="40" applyNumberFormat="1" applyFont="1" applyBorder="1" applyAlignment="1">
      <alignment/>
    </xf>
    <xf numFmtId="166" fontId="2" fillId="0" borderId="46" xfId="40" applyNumberFormat="1" applyFont="1" applyBorder="1" applyAlignment="1">
      <alignment/>
    </xf>
    <xf numFmtId="166" fontId="5" fillId="0" borderId="61" xfId="40" applyNumberFormat="1" applyFont="1" applyBorder="1" applyAlignment="1">
      <alignment/>
    </xf>
    <xf numFmtId="166" fontId="5" fillId="0" borderId="74" xfId="40" applyNumberFormat="1" applyFont="1" applyBorder="1" applyAlignment="1">
      <alignment/>
    </xf>
    <xf numFmtId="166" fontId="5" fillId="0" borderId="75" xfId="40" applyNumberFormat="1" applyFont="1" applyBorder="1" applyAlignment="1">
      <alignment/>
    </xf>
    <xf numFmtId="166" fontId="2" fillId="0" borderId="75" xfId="40" applyNumberFormat="1" applyFont="1" applyBorder="1" applyAlignment="1">
      <alignment/>
    </xf>
    <xf numFmtId="0" fontId="17" fillId="0" borderId="0" xfId="62" applyFont="1" applyFill="1" applyBorder="1" applyAlignment="1" applyProtection="1">
      <alignment horizontal="right" vertical="center" wrapText="1" indent="1"/>
      <protection locked="0"/>
    </xf>
    <xf numFmtId="164" fontId="17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164" fontId="5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55" fillId="0" borderId="27" xfId="0" applyNumberFormat="1" applyFont="1" applyBorder="1" applyAlignment="1" applyProtection="1">
      <alignment horizontal="right" vertical="center" inden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3" fontId="17" fillId="0" borderId="11" xfId="66" applyNumberFormat="1" applyFont="1" applyBorder="1">
      <alignment/>
      <protection/>
    </xf>
    <xf numFmtId="164" fontId="17" fillId="0" borderId="11" xfId="64" applyNumberFormat="1" applyFont="1" applyFill="1" applyBorder="1" applyAlignment="1" applyProtection="1">
      <alignment vertical="center"/>
      <protection locked="0"/>
    </xf>
    <xf numFmtId="164" fontId="17" fillId="0" borderId="13" xfId="64" applyNumberFormat="1" applyFont="1" applyFill="1" applyBorder="1" applyAlignment="1" applyProtection="1">
      <alignment vertical="center"/>
      <protection locked="0"/>
    </xf>
    <xf numFmtId="164" fontId="17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11" xfId="66" applyNumberFormat="1" applyFont="1" applyBorder="1">
      <alignment/>
      <protection/>
    </xf>
    <xf numFmtId="3" fontId="17" fillId="0" borderId="37" xfId="40" applyNumberFormat="1" applyFont="1" applyBorder="1" applyAlignment="1">
      <alignment horizontal="right"/>
    </xf>
    <xf numFmtId="175" fontId="17" fillId="0" borderId="33" xfId="66" applyNumberFormat="1" applyFont="1" applyBorder="1">
      <alignment/>
      <protection/>
    </xf>
    <xf numFmtId="164" fontId="17" fillId="0" borderId="39" xfId="64" applyNumberFormat="1" applyFont="1" applyFill="1" applyBorder="1" applyAlignment="1" applyProtection="1">
      <alignment vertical="center"/>
      <protection/>
    </xf>
    <xf numFmtId="0" fontId="2" fillId="0" borderId="11" xfId="59" applyFont="1" applyBorder="1" applyAlignment="1">
      <alignment wrapText="1"/>
      <protection/>
    </xf>
    <xf numFmtId="2" fontId="0" fillId="0" borderId="11" xfId="40" applyNumberFormat="1" applyFont="1" applyBorder="1" applyAlignment="1">
      <alignment horizontal="right"/>
    </xf>
    <xf numFmtId="166" fontId="0" fillId="0" borderId="11" xfId="40" applyNumberFormat="1" applyFont="1" applyBorder="1" applyAlignment="1">
      <alignment/>
    </xf>
    <xf numFmtId="0" fontId="0" fillId="0" borderId="11" xfId="59" applyFont="1" applyBorder="1" applyAlignment="1">
      <alignment wrapText="1"/>
      <protection/>
    </xf>
    <xf numFmtId="1" fontId="0" fillId="0" borderId="11" xfId="40" applyNumberFormat="1" applyFont="1" applyBorder="1" applyAlignment="1">
      <alignment horizontal="right"/>
    </xf>
    <xf numFmtId="2" fontId="0" fillId="0" borderId="17" xfId="40" applyNumberFormat="1" applyFont="1" applyBorder="1" applyAlignment="1">
      <alignment horizontal="right"/>
    </xf>
    <xf numFmtId="164" fontId="17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23" xfId="60" applyNumberFormat="1" applyFont="1" applyBorder="1">
      <alignment/>
      <protection/>
    </xf>
    <xf numFmtId="3" fontId="17" fillId="0" borderId="13" xfId="66" applyNumberFormat="1" applyFont="1" applyBorder="1">
      <alignment/>
      <protection/>
    </xf>
    <xf numFmtId="3" fontId="17" fillId="0" borderId="11" xfId="40" applyNumberFormat="1" applyFont="1" applyBorder="1" applyAlignment="1" quotePrefix="1">
      <alignment horizontal="right"/>
    </xf>
    <xf numFmtId="3" fontId="17" fillId="0" borderId="10" xfId="40" applyNumberFormat="1" applyFont="1" applyBorder="1" applyAlignment="1" quotePrefix="1">
      <alignment horizontal="right"/>
    </xf>
    <xf numFmtId="3" fontId="17" fillId="0" borderId="69" xfId="66" applyNumberFormat="1" applyFont="1" applyBorder="1">
      <alignment/>
      <protection/>
    </xf>
    <xf numFmtId="3" fontId="17" fillId="0" borderId="11" xfId="40" applyNumberFormat="1" applyFont="1" applyBorder="1" applyAlignment="1">
      <alignment horizontal="right"/>
    </xf>
    <xf numFmtId="3" fontId="17" fillId="0" borderId="18" xfId="40" applyNumberFormat="1" applyFont="1" applyBorder="1" applyAlignment="1">
      <alignment horizontal="right"/>
    </xf>
    <xf numFmtId="3" fontId="17" fillId="0" borderId="37" xfId="66" applyNumberFormat="1" applyFont="1" applyBorder="1">
      <alignment/>
      <protection/>
    </xf>
    <xf numFmtId="3" fontId="17" fillId="0" borderId="10" xfId="40" applyNumberFormat="1" applyFont="1" applyBorder="1" applyAlignment="1">
      <alignment horizontal="right"/>
    </xf>
    <xf numFmtId="3" fontId="17" fillId="0" borderId="10" xfId="66" applyNumberFormat="1" applyFont="1" applyBorder="1">
      <alignment/>
      <protection/>
    </xf>
    <xf numFmtId="3" fontId="17" fillId="0" borderId="17" xfId="40" applyNumberFormat="1" applyFont="1" applyBorder="1" applyAlignment="1">
      <alignment horizontal="right"/>
    </xf>
    <xf numFmtId="0" fontId="17" fillId="0" borderId="54" xfId="65" applyFont="1" applyBorder="1" quotePrefix="1">
      <alignment/>
      <protection/>
    </xf>
    <xf numFmtId="0" fontId="0" fillId="0" borderId="61" xfId="65" applyFont="1" applyBorder="1">
      <alignment/>
      <protection/>
    </xf>
    <xf numFmtId="1" fontId="17" fillId="0" borderId="21" xfId="66" applyNumberFormat="1" applyFont="1" applyBorder="1">
      <alignment/>
      <protection/>
    </xf>
    <xf numFmtId="175" fontId="17" fillId="0" borderId="33" xfId="66" applyNumberFormat="1" applyFont="1" applyFill="1" applyBorder="1">
      <alignment/>
      <protection/>
    </xf>
    <xf numFmtId="1" fontId="17" fillId="0" borderId="21" xfId="66" applyNumberFormat="1" applyFont="1" applyFill="1" applyBorder="1">
      <alignment/>
      <protection/>
    </xf>
    <xf numFmtId="0" fontId="0" fillId="0" borderId="73" xfId="61" applyFont="1" applyBorder="1">
      <alignment/>
      <protection/>
    </xf>
    <xf numFmtId="164" fontId="17" fillId="0" borderId="45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4" applyNumberFormat="1" applyFont="1" applyFill="1" applyBorder="1" applyAlignment="1" applyProtection="1">
      <alignment vertical="center"/>
      <protection locked="0"/>
    </xf>
    <xf numFmtId="164" fontId="17" fillId="0" borderId="27" xfId="64" applyNumberFormat="1" applyFont="1" applyFill="1" applyBorder="1" applyAlignment="1" applyProtection="1">
      <alignment vertical="center"/>
      <protection/>
    </xf>
    <xf numFmtId="175" fontId="55" fillId="0" borderId="28" xfId="66" applyNumberFormat="1" applyFont="1" applyBorder="1">
      <alignment/>
      <protection/>
    </xf>
    <xf numFmtId="175" fontId="55" fillId="0" borderId="39" xfId="66" applyNumberFormat="1" applyFont="1" applyFill="1" applyBorder="1">
      <alignment/>
      <protection/>
    </xf>
    <xf numFmtId="175" fontId="55" fillId="0" borderId="27" xfId="66" applyNumberFormat="1" applyFont="1" applyFill="1" applyBorder="1">
      <alignment/>
      <protection/>
    </xf>
    <xf numFmtId="164" fontId="55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46" xfId="62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7" xfId="0" applyFont="1" applyBorder="1" applyAlignment="1" applyProtection="1">
      <alignment horizontal="right" vertical="center" wrapText="1" indent="1"/>
      <protection locked="0"/>
    </xf>
    <xf numFmtId="164" fontId="5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57" fillId="0" borderId="72" xfId="40" applyNumberFormat="1" applyFont="1" applyBorder="1" applyAlignment="1">
      <alignment/>
    </xf>
    <xf numFmtId="166" fontId="57" fillId="0" borderId="46" xfId="40" applyNumberFormat="1" applyFont="1" applyBorder="1" applyAlignment="1">
      <alignment/>
    </xf>
    <xf numFmtId="3" fontId="55" fillId="0" borderId="11" xfId="0" applyNumberFormat="1" applyFont="1" applyFill="1" applyBorder="1" applyAlignment="1" applyProtection="1">
      <alignment vertical="center"/>
      <protection locked="0"/>
    </xf>
    <xf numFmtId="0" fontId="55" fillId="0" borderId="11" xfId="0" applyFont="1" applyBorder="1" applyAlignment="1" applyProtection="1">
      <alignment horizontal="left" vertical="center" indent="1"/>
      <protection locked="0"/>
    </xf>
    <xf numFmtId="166" fontId="57" fillId="0" borderId="39" xfId="40" applyNumberFormat="1" applyFont="1" applyBorder="1" applyAlignment="1">
      <alignment/>
    </xf>
    <xf numFmtId="166" fontId="57" fillId="0" borderId="47" xfId="40" applyNumberFormat="1" applyFont="1" applyBorder="1" applyAlignment="1">
      <alignment/>
    </xf>
    <xf numFmtId="166" fontId="57" fillId="0" borderId="18" xfId="40" applyNumberFormat="1" applyFont="1" applyBorder="1" applyAlignment="1">
      <alignment horizontal="center"/>
    </xf>
    <xf numFmtId="175" fontId="57" fillId="0" borderId="42" xfId="40" applyNumberFormat="1" applyFont="1" applyBorder="1" applyAlignment="1">
      <alignment horizontal="center"/>
    </xf>
    <xf numFmtId="1" fontId="57" fillId="0" borderId="18" xfId="40" applyNumberFormat="1" applyFont="1" applyBorder="1" applyAlignment="1">
      <alignment horizontal="center"/>
    </xf>
    <xf numFmtId="166" fontId="57" fillId="0" borderId="11" xfId="40" applyNumberFormat="1" applyFont="1" applyBorder="1" applyAlignment="1">
      <alignment/>
    </xf>
    <xf numFmtId="166" fontId="0" fillId="0" borderId="51" xfId="40" applyNumberFormat="1" applyFont="1" applyBorder="1" applyAlignment="1">
      <alignment/>
    </xf>
    <xf numFmtId="166" fontId="0" fillId="0" borderId="18" xfId="40" applyNumberFormat="1" applyFont="1" applyBorder="1" applyAlignment="1">
      <alignment horizontal="center"/>
    </xf>
    <xf numFmtId="3" fontId="0" fillId="0" borderId="13" xfId="40" applyNumberFormat="1" applyFont="1" applyBorder="1" applyAlignment="1">
      <alignment horizontal="center"/>
    </xf>
    <xf numFmtId="2" fontId="0" fillId="0" borderId="20" xfId="40" applyNumberFormat="1" applyFont="1" applyBorder="1" applyAlignment="1">
      <alignment horizontal="center" vertical="center" wrapText="1"/>
    </xf>
    <xf numFmtId="0" fontId="2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Protection="1">
      <alignment/>
      <protection locked="0"/>
    </xf>
    <xf numFmtId="166" fontId="0" fillId="0" borderId="0" xfId="40" applyNumberFormat="1" applyFont="1" applyFill="1" applyBorder="1" applyAlignment="1" applyProtection="1">
      <alignment/>
      <protection locked="0"/>
    </xf>
    <xf numFmtId="166" fontId="0" fillId="0" borderId="0" xfId="40" applyNumberFormat="1" applyFont="1" applyFill="1" applyBorder="1" applyAlignment="1">
      <alignment/>
    </xf>
    <xf numFmtId="0" fontId="2" fillId="0" borderId="0" xfId="62" applyFont="1" applyFill="1" applyBorder="1">
      <alignment/>
      <protection/>
    </xf>
    <xf numFmtId="166" fontId="0" fillId="0" borderId="0" xfId="62" applyNumberFormat="1" applyFont="1" applyFill="1" applyBorder="1">
      <alignment/>
      <protection/>
    </xf>
    <xf numFmtId="0" fontId="57" fillId="0" borderId="16" xfId="62" applyFont="1" applyFill="1" applyBorder="1" applyProtection="1">
      <alignment/>
      <protection locked="0"/>
    </xf>
    <xf numFmtId="166" fontId="57" fillId="0" borderId="13" xfId="40" applyNumberFormat="1" applyFont="1" applyFill="1" applyBorder="1" applyAlignment="1" applyProtection="1">
      <alignment/>
      <protection locked="0"/>
    </xf>
    <xf numFmtId="0" fontId="2" fillId="0" borderId="16" xfId="62" applyFont="1" applyFill="1" applyBorder="1" applyProtection="1">
      <alignment/>
      <protection locked="0"/>
    </xf>
    <xf numFmtId="166" fontId="57" fillId="0" borderId="16" xfId="40" applyNumberFormat="1" applyFont="1" applyFill="1" applyBorder="1" applyAlignment="1" applyProtection="1">
      <alignment/>
      <protection locked="0"/>
    </xf>
    <xf numFmtId="164" fontId="5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5" fillId="0" borderId="11" xfId="0" applyNumberFormat="1" applyFont="1" applyFill="1" applyBorder="1" applyAlignment="1" applyProtection="1">
      <alignment vertical="center" wrapText="1"/>
      <protection locked="0"/>
    </xf>
    <xf numFmtId="1" fontId="55" fillId="0" borderId="11" xfId="0" applyNumberFormat="1" applyFont="1" applyFill="1" applyBorder="1" applyAlignment="1" applyProtection="1">
      <alignment vertical="center" wrapText="1"/>
      <protection locked="0"/>
    </xf>
    <xf numFmtId="164" fontId="4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40" fillId="0" borderId="11" xfId="0" applyNumberFormat="1" applyFont="1" applyFill="1" applyBorder="1" applyAlignment="1" applyProtection="1">
      <alignment vertical="center" wrapText="1"/>
      <protection locked="0"/>
    </xf>
    <xf numFmtId="1" fontId="40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76" xfId="0" applyNumberFormat="1" applyFont="1" applyFill="1" applyBorder="1" applyAlignment="1" applyProtection="1">
      <alignment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13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7" fillId="0" borderId="64" xfId="0" applyNumberFormat="1" applyFont="1" applyFill="1" applyBorder="1" applyAlignment="1" applyProtection="1">
      <alignment vertical="center" wrapText="1"/>
      <protection locked="0"/>
    </xf>
    <xf numFmtId="164" fontId="55" fillId="0" borderId="73" xfId="0" applyNumberFormat="1" applyFont="1" applyFill="1" applyBorder="1" applyAlignment="1" applyProtection="1">
      <alignment vertical="center" wrapText="1"/>
      <protection locked="0"/>
    </xf>
    <xf numFmtId="164" fontId="17" fillId="0" borderId="73" xfId="0" applyNumberFormat="1" applyFont="1" applyFill="1" applyBorder="1" applyAlignment="1" applyProtection="1">
      <alignment vertical="center" wrapText="1"/>
      <protection locked="0"/>
    </xf>
    <xf numFmtId="164" fontId="17" fillId="0" borderId="77" xfId="0" applyNumberFormat="1" applyFont="1" applyFill="1" applyBorder="1" applyAlignment="1" applyProtection="1">
      <alignment vertical="center" wrapText="1"/>
      <protection locked="0"/>
    </xf>
    <xf numFmtId="164" fontId="55" fillId="0" borderId="64" xfId="0" applyNumberFormat="1" applyFont="1" applyFill="1" applyBorder="1" applyAlignment="1" applyProtection="1">
      <alignment vertical="center" wrapText="1"/>
      <protection locked="0"/>
    </xf>
    <xf numFmtId="164" fontId="17" fillId="0" borderId="64" xfId="0" applyNumberFormat="1" applyFont="1" applyFill="1" applyBorder="1" applyAlignment="1" applyProtection="1">
      <alignment vertical="center" wrapText="1"/>
      <protection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4" xfId="0" applyNumberFormat="1" applyFont="1" applyFill="1" applyBorder="1" applyAlignment="1" applyProtection="1">
      <alignment horizontal="left" vertical="center" wrapText="1" indent="2"/>
      <protection locked="0"/>
    </xf>
    <xf numFmtId="165" fontId="0" fillId="0" borderId="35" xfId="0" applyNumberFormat="1" applyFont="1" applyFill="1" applyBorder="1" applyAlignment="1" applyProtection="1">
      <alignment horizontal="left" vertical="center" wrapText="1" indent="2"/>
      <protection locked="0"/>
    </xf>
    <xf numFmtId="165" fontId="0" fillId="0" borderId="76" xfId="0" applyNumberFormat="1" applyFont="1" applyFill="1" applyBorder="1" applyAlignment="1" applyProtection="1">
      <alignment horizontal="left" vertical="center" wrapText="1" indent="2"/>
      <protection locked="0"/>
    </xf>
    <xf numFmtId="164" fontId="55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65" fontId="57" fillId="0" borderId="35" xfId="0" applyNumberFormat="1" applyFont="1" applyFill="1" applyBorder="1" applyAlignment="1" applyProtection="1">
      <alignment horizontal="left" vertical="center" wrapText="1" indent="2"/>
      <protection locked="0"/>
    </xf>
    <xf numFmtId="164" fontId="55" fillId="0" borderId="35" xfId="0" applyNumberFormat="1" applyFont="1" applyFill="1" applyBorder="1" applyAlignment="1" applyProtection="1">
      <alignment vertical="center" wrapText="1"/>
      <protection locked="0"/>
    </xf>
    <xf numFmtId="164" fontId="55" fillId="0" borderId="76" xfId="0" applyNumberFormat="1" applyFont="1" applyFill="1" applyBorder="1" applyAlignment="1" applyProtection="1">
      <alignment vertical="center" wrapText="1"/>
      <protection/>
    </xf>
    <xf numFmtId="164" fontId="55" fillId="0" borderId="78" xfId="0" applyNumberFormat="1" applyFont="1" applyFill="1" applyBorder="1" applyAlignment="1" applyProtection="1">
      <alignment horizontal="left" vertical="center" wrapText="1" indent="1"/>
      <protection locked="0"/>
    </xf>
    <xf numFmtId="165" fontId="57" fillId="0" borderId="65" xfId="0" applyNumberFormat="1" applyFont="1" applyFill="1" applyBorder="1" applyAlignment="1" applyProtection="1">
      <alignment horizontal="left" vertical="center" wrapText="1" indent="2"/>
      <protection locked="0"/>
    </xf>
    <xf numFmtId="164" fontId="55" fillId="0" borderId="65" xfId="0" applyNumberFormat="1" applyFont="1" applyFill="1" applyBorder="1" applyAlignment="1" applyProtection="1">
      <alignment vertical="center" wrapText="1"/>
      <protection locked="0"/>
    </xf>
    <xf numFmtId="164" fontId="55" fillId="0" borderId="77" xfId="0" applyNumberFormat="1" applyFont="1" applyFill="1" applyBorder="1" applyAlignment="1" applyProtection="1">
      <alignment vertical="center" wrapText="1"/>
      <protection locked="0"/>
    </xf>
    <xf numFmtId="3" fontId="55" fillId="0" borderId="56" xfId="40" applyNumberFormat="1" applyFont="1" applyBorder="1" applyAlignment="1">
      <alignment horizontal="right"/>
    </xf>
    <xf numFmtId="3" fontId="55" fillId="0" borderId="18" xfId="40" applyNumberFormat="1" applyFont="1" applyBorder="1" applyAlignment="1">
      <alignment horizontal="right"/>
    </xf>
    <xf numFmtId="3" fontId="55" fillId="0" borderId="11" xfId="40" applyNumberFormat="1" applyFont="1" applyBorder="1" applyAlignment="1">
      <alignment horizontal="right"/>
    </xf>
    <xf numFmtId="3" fontId="55" fillId="0" borderId="13" xfId="66" applyNumberFormat="1" applyFont="1" applyBorder="1">
      <alignment/>
      <protection/>
    </xf>
    <xf numFmtId="3" fontId="55" fillId="0" borderId="20" xfId="66" applyNumberFormat="1" applyFont="1" applyBorder="1">
      <alignment/>
      <protection/>
    </xf>
    <xf numFmtId="3" fontId="39" fillId="0" borderId="21" xfId="60" applyNumberFormat="1" applyFont="1" applyBorder="1">
      <alignment/>
      <protection/>
    </xf>
    <xf numFmtId="3" fontId="40" fillId="0" borderId="21" xfId="60" applyNumberFormat="1" applyFont="1" applyBorder="1">
      <alignment/>
      <protection/>
    </xf>
    <xf numFmtId="3" fontId="39" fillId="0" borderId="11" xfId="60" applyNumberFormat="1" applyFont="1" applyBorder="1">
      <alignment/>
      <protection/>
    </xf>
    <xf numFmtId="3" fontId="40" fillId="0" borderId="11" xfId="60" applyNumberFormat="1" applyFont="1" applyBorder="1">
      <alignment/>
      <protection/>
    </xf>
    <xf numFmtId="3" fontId="39" fillId="0" borderId="16" xfId="60" applyNumberFormat="1" applyFont="1" applyBorder="1">
      <alignment/>
      <protection/>
    </xf>
    <xf numFmtId="3" fontId="40" fillId="0" borderId="16" xfId="60" applyNumberFormat="1" applyFont="1" applyBorder="1">
      <alignment/>
      <protection/>
    </xf>
    <xf numFmtId="164" fontId="55" fillId="0" borderId="13" xfId="64" applyNumberFormat="1" applyFont="1" applyFill="1" applyBorder="1" applyAlignment="1" applyProtection="1">
      <alignment vertical="center"/>
      <protection locked="0"/>
    </xf>
    <xf numFmtId="164" fontId="55" fillId="0" borderId="11" xfId="64" applyNumberFormat="1" applyFont="1" applyFill="1" applyBorder="1" applyAlignment="1" applyProtection="1">
      <alignment vertical="center"/>
      <protection locked="0"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6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5" fillId="0" borderId="0" xfId="62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wrapText="1" indent="1"/>
      <protection/>
    </xf>
    <xf numFmtId="164" fontId="16" fillId="0" borderId="43" xfId="62" applyNumberFormat="1" applyFont="1" applyFill="1" applyBorder="1" applyAlignment="1" applyProtection="1">
      <alignment horizontal="left" vertical="center"/>
      <protection/>
    </xf>
    <xf numFmtId="164" fontId="16" fillId="0" borderId="43" xfId="62" applyNumberFormat="1" applyFont="1" applyFill="1" applyBorder="1" applyAlignment="1" applyProtection="1">
      <alignment horizontal="left"/>
      <protection/>
    </xf>
    <xf numFmtId="0" fontId="5" fillId="0" borderId="0" xfId="62" applyFont="1" applyFill="1" applyAlignment="1" applyProtection="1">
      <alignment horizontal="center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30" xfId="62" applyFont="1" applyFill="1" applyBorder="1" applyAlignment="1">
      <alignment horizontal="center" vertical="center" wrapText="1"/>
      <protection/>
    </xf>
    <xf numFmtId="0" fontId="2" fillId="0" borderId="33" xfId="62" applyFont="1" applyFill="1" applyBorder="1" applyAlignment="1">
      <alignment horizontal="center" vertical="center" wrapText="1"/>
      <protection/>
    </xf>
    <xf numFmtId="0" fontId="2" fillId="0" borderId="22" xfId="62" applyFont="1" applyFill="1" applyBorder="1" applyAlignment="1">
      <alignment horizontal="center" vertical="center" wrapText="1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2" fillId="0" borderId="16" xfId="62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52" xfId="0" applyFont="1" applyFill="1" applyBorder="1" applyAlignment="1" applyProtection="1">
      <alignment horizontal="left" indent="1"/>
      <protection/>
    </xf>
    <xf numFmtId="0" fontId="6" fillId="0" borderId="79" xfId="0" applyFont="1" applyFill="1" applyBorder="1" applyAlignment="1" applyProtection="1">
      <alignment horizontal="left" indent="1"/>
      <protection/>
    </xf>
    <xf numFmtId="0" fontId="6" fillId="0" borderId="58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3" xfId="0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1" xfId="0" applyFont="1" applyFill="1" applyBorder="1" applyAlignment="1" applyProtection="1">
      <alignment horizontal="right" indent="1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80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55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5" fillId="0" borderId="22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5" fillId="0" borderId="22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5" fillId="0" borderId="52" xfId="66" applyFont="1" applyBorder="1" applyAlignment="1">
      <alignment horizontal="left"/>
      <protection/>
    </xf>
    <xf numFmtId="0" fontId="30" fillId="0" borderId="79" xfId="66" applyBorder="1" applyAlignment="1">
      <alignment horizontal="left"/>
      <protection/>
    </xf>
    <xf numFmtId="0" fontId="30" fillId="0" borderId="45" xfId="66" applyBorder="1" applyAlignment="1">
      <alignment horizontal="left"/>
      <protection/>
    </xf>
    <xf numFmtId="0" fontId="15" fillId="0" borderId="40" xfId="66" applyFont="1" applyBorder="1" applyAlignment="1">
      <alignment horizontal="center" wrapText="1"/>
      <protection/>
    </xf>
    <xf numFmtId="0" fontId="32" fillId="0" borderId="28" xfId="63" applyFont="1" applyBorder="1" applyAlignment="1">
      <alignment wrapText="1"/>
      <protection/>
    </xf>
    <xf numFmtId="0" fontId="23" fillId="0" borderId="0" xfId="63" applyFont="1" applyFill="1" applyAlignment="1">
      <alignment horizontal="center"/>
      <protection/>
    </xf>
    <xf numFmtId="164" fontId="6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67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3" xfId="0" applyNumberFormat="1" applyFont="1" applyFill="1" applyBorder="1" applyAlignment="1" applyProtection="1">
      <alignment horizontal="center" vertical="center"/>
      <protection/>
    </xf>
    <xf numFmtId="164" fontId="6" fillId="0" borderId="71" xfId="0" applyNumberFormat="1" applyFont="1" applyFill="1" applyBorder="1" applyAlignment="1" applyProtection="1">
      <alignment horizontal="center" vertical="center"/>
      <protection/>
    </xf>
    <xf numFmtId="164" fontId="6" fillId="0" borderId="72" xfId="0" applyNumberFormat="1" applyFont="1" applyFill="1" applyBorder="1" applyAlignment="1" applyProtection="1">
      <alignment horizontal="center" vertical="center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0" fontId="16" fillId="0" borderId="41" xfId="64" applyFont="1" applyFill="1" applyBorder="1" applyAlignment="1" applyProtection="1">
      <alignment horizontal="left" vertical="center" indent="1"/>
      <protection/>
    </xf>
    <xf numFmtId="0" fontId="16" fillId="0" borderId="79" xfId="64" applyFont="1" applyFill="1" applyBorder="1" applyAlignment="1" applyProtection="1">
      <alignment horizontal="left" vertical="center" indent="1"/>
      <protection/>
    </xf>
    <xf numFmtId="0" fontId="16" fillId="0" borderId="45" xfId="64" applyFont="1" applyFill="1" applyBorder="1" applyAlignment="1" applyProtection="1">
      <alignment horizontal="left" vertical="center" indent="1"/>
      <protection/>
    </xf>
    <xf numFmtId="0" fontId="5" fillId="0" borderId="0" xfId="64" applyFont="1" applyFill="1" applyAlignment="1" applyProtection="1">
      <alignment horizont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>
      <alignment horizontal="center"/>
      <protection/>
    </xf>
    <xf numFmtId="0" fontId="2" fillId="0" borderId="67" xfId="59" applyFont="1" applyBorder="1" applyAlignment="1">
      <alignment horizontal="center" vertical="center" wrapText="1"/>
      <protection/>
    </xf>
    <xf numFmtId="0" fontId="2" fillId="0" borderId="38" xfId="59" applyFont="1" applyBorder="1" applyAlignment="1">
      <alignment horizontal="center" vertical="center" wrapText="1"/>
      <protection/>
    </xf>
    <xf numFmtId="166" fontId="2" fillId="0" borderId="59" xfId="40" applyNumberFormat="1" applyFont="1" applyBorder="1" applyAlignment="1">
      <alignment horizontal="center" vertical="center" wrapText="1"/>
    </xf>
    <xf numFmtId="166" fontId="2" fillId="0" borderId="42" xfId="40" applyNumberFormat="1" applyFont="1" applyBorder="1" applyAlignment="1">
      <alignment horizontal="center" vertical="center" wrapText="1"/>
    </xf>
    <xf numFmtId="0" fontId="2" fillId="0" borderId="62" xfId="59" applyFont="1" applyBorder="1" applyAlignment="1">
      <alignment horizontal="center" vertical="center" wrapText="1"/>
      <protection/>
    </xf>
    <xf numFmtId="0" fontId="2" fillId="0" borderId="70" xfId="59" applyFont="1" applyBorder="1" applyAlignment="1">
      <alignment horizontal="center" vertical="center" wrapText="1"/>
      <protection/>
    </xf>
    <xf numFmtId="0" fontId="2" fillId="0" borderId="47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6" fillId="0" borderId="52" xfId="0" applyFont="1" applyBorder="1" applyAlignment="1" applyProtection="1">
      <alignment horizontal="left" vertical="center" indent="2"/>
      <protection/>
    </xf>
    <xf numFmtId="0" fontId="6" fillId="0" borderId="58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Followed Hyperlink" xfId="58"/>
    <cellStyle name="Normál_2013.évi normatíva költségvetéshez" xfId="59"/>
    <cellStyle name="Normál_Göngyölített 12.13" xfId="60"/>
    <cellStyle name="Normál_költségvetési rend. mód. melléklet" xfId="61"/>
    <cellStyle name="Normál_KVRENMUNKA" xfId="62"/>
    <cellStyle name="Normál_Önkormányzati%20melléklet%202013.(1)" xfId="63"/>
    <cellStyle name="Normál_SEGEDLETEK" xfId="64"/>
    <cellStyle name="Normál_szakfeladat táblázat költségvetéshez" xfId="65"/>
    <cellStyle name="Normál_szakfeladatokhoz táblázat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="120" zoomScaleNormal="120" zoomScaleSheetLayoutView="100" zoomScalePageLayoutView="0" workbookViewId="0" topLeftCell="A1">
      <selection activeCell="B71" sqref="B71"/>
    </sheetView>
  </sheetViews>
  <sheetFormatPr defaultColWidth="9.00390625" defaultRowHeight="12.75"/>
  <cols>
    <col min="1" max="1" width="9.50390625" style="359" customWidth="1"/>
    <col min="2" max="2" width="91.625" style="359" customWidth="1"/>
    <col min="3" max="3" width="21.625" style="360" customWidth="1"/>
    <col min="4" max="4" width="9.00390625" style="41" customWidth="1"/>
    <col min="5" max="16384" width="9.375" style="41" customWidth="1"/>
  </cols>
  <sheetData>
    <row r="1" spans="1:3" ht="15.75" customHeight="1">
      <c r="A1" s="827" t="s">
        <v>26</v>
      </c>
      <c r="B1" s="827"/>
      <c r="C1" s="827"/>
    </row>
    <row r="2" spans="1:3" ht="15.75" customHeight="1" thickBot="1">
      <c r="A2" s="829" t="s">
        <v>169</v>
      </c>
      <c r="B2" s="829"/>
      <c r="C2" s="272" t="s">
        <v>318</v>
      </c>
    </row>
    <row r="3" spans="1:3" ht="37.5" customHeight="1" thickBot="1">
      <c r="A3" s="24" t="s">
        <v>81</v>
      </c>
      <c r="B3" s="25" t="s">
        <v>28</v>
      </c>
      <c r="C3" s="42" t="s">
        <v>297</v>
      </c>
    </row>
    <row r="4" spans="1:3" s="43" customFormat="1" ht="12" customHeight="1" thickBot="1">
      <c r="A4" s="37">
        <v>1</v>
      </c>
      <c r="B4" s="38">
        <v>2</v>
      </c>
      <c r="C4" s="39">
        <v>3</v>
      </c>
    </row>
    <row r="5" spans="1:3" s="1" customFormat="1" ht="12" customHeight="1" thickBot="1">
      <c r="A5" s="22" t="s">
        <v>29</v>
      </c>
      <c r="B5" s="21" t="s">
        <v>183</v>
      </c>
      <c r="C5" s="250">
        <f>+C6+C11+C20</f>
        <v>624222</v>
      </c>
    </row>
    <row r="6" spans="1:3" s="1" customFormat="1" ht="12" customHeight="1" thickBot="1">
      <c r="A6" s="20" t="s">
        <v>30</v>
      </c>
      <c r="B6" s="228" t="s">
        <v>391</v>
      </c>
      <c r="C6" s="190">
        <f>+C7+C8+C9+C10</f>
        <v>287166</v>
      </c>
    </row>
    <row r="7" spans="1:3" s="1" customFormat="1" ht="12" customHeight="1">
      <c r="A7" s="13" t="s">
        <v>125</v>
      </c>
      <c r="B7" s="343" t="s">
        <v>67</v>
      </c>
      <c r="C7" s="191">
        <v>279191</v>
      </c>
    </row>
    <row r="8" spans="1:3" s="1" customFormat="1" ht="12" customHeight="1">
      <c r="A8" s="13" t="s">
        <v>126</v>
      </c>
      <c r="B8" s="242" t="s">
        <v>94</v>
      </c>
      <c r="C8" s="191"/>
    </row>
    <row r="9" spans="1:3" s="1" customFormat="1" ht="12" customHeight="1">
      <c r="A9" s="13" t="s">
        <v>127</v>
      </c>
      <c r="B9" s="242" t="s">
        <v>184</v>
      </c>
      <c r="C9" s="191">
        <v>7800</v>
      </c>
    </row>
    <row r="10" spans="1:3" s="1" customFormat="1" ht="12" customHeight="1" thickBot="1">
      <c r="A10" s="13" t="s">
        <v>128</v>
      </c>
      <c r="B10" s="344" t="s">
        <v>185</v>
      </c>
      <c r="C10" s="191">
        <v>175</v>
      </c>
    </row>
    <row r="11" spans="1:3" s="1" customFormat="1" ht="12" customHeight="1" thickBot="1">
      <c r="A11" s="20" t="s">
        <v>31</v>
      </c>
      <c r="B11" s="21" t="s">
        <v>186</v>
      </c>
      <c r="C11" s="251">
        <f>+C12+C13+C14+C15+C16+C17+C18+C19</f>
        <v>311456</v>
      </c>
    </row>
    <row r="12" spans="1:3" s="1" customFormat="1" ht="12" customHeight="1">
      <c r="A12" s="17" t="s">
        <v>99</v>
      </c>
      <c r="B12" s="9" t="s">
        <v>191</v>
      </c>
      <c r="C12" s="705">
        <v>15000</v>
      </c>
    </row>
    <row r="13" spans="1:3" s="1" customFormat="1" ht="12" customHeight="1">
      <c r="A13" s="13" t="s">
        <v>100</v>
      </c>
      <c r="B13" s="6" t="s">
        <v>192</v>
      </c>
      <c r="C13" s="736">
        <v>6521</v>
      </c>
    </row>
    <row r="14" spans="1:3" s="1" customFormat="1" ht="12" customHeight="1">
      <c r="A14" s="13" t="s">
        <v>101</v>
      </c>
      <c r="B14" s="6" t="s">
        <v>193</v>
      </c>
      <c r="C14" s="736">
        <v>59677</v>
      </c>
    </row>
    <row r="15" spans="1:3" s="1" customFormat="1" ht="12" customHeight="1">
      <c r="A15" s="13" t="s">
        <v>102</v>
      </c>
      <c r="B15" s="6" t="s">
        <v>194</v>
      </c>
      <c r="C15" s="259">
        <v>101025</v>
      </c>
    </row>
    <row r="16" spans="1:3" s="1" customFormat="1" ht="12" customHeight="1">
      <c r="A16" s="12" t="s">
        <v>187</v>
      </c>
      <c r="B16" s="5" t="s">
        <v>195</v>
      </c>
      <c r="C16" s="706">
        <v>1806</v>
      </c>
    </row>
    <row r="17" spans="1:3" s="1" customFormat="1" ht="12" customHeight="1">
      <c r="A17" s="13" t="s">
        <v>188</v>
      </c>
      <c r="B17" s="6" t="s">
        <v>258</v>
      </c>
      <c r="C17" s="259">
        <v>50317</v>
      </c>
    </row>
    <row r="18" spans="1:3" s="1" customFormat="1" ht="12" customHeight="1">
      <c r="A18" s="13" t="s">
        <v>189</v>
      </c>
      <c r="B18" s="6" t="s">
        <v>196</v>
      </c>
      <c r="C18" s="259">
        <v>25</v>
      </c>
    </row>
    <row r="19" spans="1:3" s="1" customFormat="1" ht="12" customHeight="1" thickBot="1">
      <c r="A19" s="14" t="s">
        <v>190</v>
      </c>
      <c r="B19" s="7" t="s">
        <v>197</v>
      </c>
      <c r="C19" s="692">
        <v>77085</v>
      </c>
    </row>
    <row r="20" spans="1:3" s="1" customFormat="1" ht="12" customHeight="1" thickBot="1">
      <c r="A20" s="20" t="s">
        <v>198</v>
      </c>
      <c r="B20" s="21" t="s">
        <v>259</v>
      </c>
      <c r="C20" s="692">
        <v>25600</v>
      </c>
    </row>
    <row r="21" spans="1:3" s="1" customFormat="1" ht="12" customHeight="1" thickBot="1">
      <c r="A21" s="20" t="s">
        <v>33</v>
      </c>
      <c r="B21" s="21" t="s">
        <v>200</v>
      </c>
      <c r="C21" s="251">
        <f>+C22+C23+C24+C25+C26+C27+C28+C29</f>
        <v>911861</v>
      </c>
    </row>
    <row r="22" spans="1:3" s="1" customFormat="1" ht="12" customHeight="1">
      <c r="A22" s="15" t="s">
        <v>103</v>
      </c>
      <c r="B22" s="8" t="s">
        <v>206</v>
      </c>
      <c r="C22" s="257">
        <v>15507</v>
      </c>
    </row>
    <row r="23" spans="1:3" s="1" customFormat="1" ht="12" customHeight="1">
      <c r="A23" s="13" t="s">
        <v>104</v>
      </c>
      <c r="B23" s="6" t="s">
        <v>207</v>
      </c>
      <c r="C23" s="736">
        <v>529117</v>
      </c>
    </row>
    <row r="24" spans="1:3" s="1" customFormat="1" ht="12" customHeight="1">
      <c r="A24" s="13" t="s">
        <v>105</v>
      </c>
      <c r="B24" s="6" t="s">
        <v>208</v>
      </c>
      <c r="C24" s="736">
        <v>19630</v>
      </c>
    </row>
    <row r="25" spans="1:3" s="1" customFormat="1" ht="12" customHeight="1">
      <c r="A25" s="16" t="s">
        <v>201</v>
      </c>
      <c r="B25" s="6" t="s">
        <v>108</v>
      </c>
      <c r="C25" s="258">
        <v>96902</v>
      </c>
    </row>
    <row r="26" spans="1:3" s="1" customFormat="1" ht="12" customHeight="1">
      <c r="A26" s="16" t="s">
        <v>202</v>
      </c>
      <c r="B26" s="6" t="s">
        <v>209</v>
      </c>
      <c r="C26" s="258"/>
    </row>
    <row r="27" spans="1:3" s="1" customFormat="1" ht="12" customHeight="1">
      <c r="A27" s="13" t="s">
        <v>203</v>
      </c>
      <c r="B27" s="6" t="s">
        <v>666</v>
      </c>
      <c r="C27" s="736">
        <v>34712</v>
      </c>
    </row>
    <row r="28" spans="1:3" s="1" customFormat="1" ht="12" customHeight="1">
      <c r="A28" s="13" t="s">
        <v>204</v>
      </c>
      <c r="B28" s="6" t="s">
        <v>260</v>
      </c>
      <c r="C28" s="259"/>
    </row>
    <row r="29" spans="1:3" s="1" customFormat="1" ht="12" customHeight="1" thickBot="1">
      <c r="A29" s="13" t="s">
        <v>205</v>
      </c>
      <c r="B29" s="11" t="s">
        <v>211</v>
      </c>
      <c r="C29" s="259">
        <v>215993</v>
      </c>
    </row>
    <row r="30" spans="1:3" s="1" customFormat="1" ht="12" customHeight="1" thickBot="1">
      <c r="A30" s="221" t="s">
        <v>34</v>
      </c>
      <c r="B30" s="21" t="s">
        <v>392</v>
      </c>
      <c r="C30" s="190">
        <f>+C31+C37</f>
        <v>832120</v>
      </c>
    </row>
    <row r="31" spans="1:3" s="1" customFormat="1" ht="12" customHeight="1">
      <c r="A31" s="222" t="s">
        <v>106</v>
      </c>
      <c r="B31" s="345" t="s">
        <v>393</v>
      </c>
      <c r="C31" s="219">
        <f>+C32+C33+C34+C35+C36</f>
        <v>587311</v>
      </c>
    </row>
    <row r="32" spans="1:3" s="1" customFormat="1" ht="12" customHeight="1">
      <c r="A32" s="223" t="s">
        <v>109</v>
      </c>
      <c r="B32" s="229" t="s">
        <v>261</v>
      </c>
      <c r="C32" s="195">
        <v>34900</v>
      </c>
    </row>
    <row r="33" spans="1:3" s="1" customFormat="1" ht="12" customHeight="1">
      <c r="A33" s="223" t="s">
        <v>110</v>
      </c>
      <c r="B33" s="229" t="s">
        <v>262</v>
      </c>
      <c r="C33" s="195">
        <v>1235</v>
      </c>
    </row>
    <row r="34" spans="1:3" s="1" customFormat="1" ht="12" customHeight="1">
      <c r="A34" s="223" t="s">
        <v>111</v>
      </c>
      <c r="B34" s="229" t="s">
        <v>263</v>
      </c>
      <c r="C34" s="737">
        <v>21970</v>
      </c>
    </row>
    <row r="35" spans="1:3" s="1" customFormat="1" ht="12" customHeight="1">
      <c r="A35" s="223" t="s">
        <v>112</v>
      </c>
      <c r="B35" s="229" t="s">
        <v>264</v>
      </c>
      <c r="C35" s="737">
        <v>65523</v>
      </c>
    </row>
    <row r="36" spans="1:3" s="1" customFormat="1" ht="12" customHeight="1">
      <c r="A36" s="223" t="s">
        <v>212</v>
      </c>
      <c r="B36" s="229" t="s">
        <v>394</v>
      </c>
      <c r="C36" s="737">
        <v>463683</v>
      </c>
    </row>
    <row r="37" spans="1:3" s="1" customFormat="1" ht="12" customHeight="1">
      <c r="A37" s="223" t="s">
        <v>107</v>
      </c>
      <c r="B37" s="230" t="s">
        <v>395</v>
      </c>
      <c r="C37" s="218">
        <f>+C38+C39+C40+C41+C42</f>
        <v>244809</v>
      </c>
    </row>
    <row r="38" spans="1:3" s="1" customFormat="1" ht="12" customHeight="1">
      <c r="A38" s="223" t="s">
        <v>115</v>
      </c>
      <c r="B38" s="229" t="s">
        <v>261</v>
      </c>
      <c r="C38" s="195"/>
    </row>
    <row r="39" spans="1:3" s="1" customFormat="1" ht="12" customHeight="1">
      <c r="A39" s="223" t="s">
        <v>116</v>
      </c>
      <c r="B39" s="229" t="s">
        <v>262</v>
      </c>
      <c r="C39" s="195"/>
    </row>
    <row r="40" spans="1:3" s="1" customFormat="1" ht="12" customHeight="1">
      <c r="A40" s="223" t="s">
        <v>117</v>
      </c>
      <c r="B40" s="229" t="s">
        <v>263</v>
      </c>
      <c r="C40" s="195"/>
    </row>
    <row r="41" spans="1:3" s="1" customFormat="1" ht="12" customHeight="1">
      <c r="A41" s="223" t="s">
        <v>118</v>
      </c>
      <c r="B41" s="231" t="s">
        <v>264</v>
      </c>
      <c r="C41" s="737">
        <v>242769</v>
      </c>
    </row>
    <row r="42" spans="1:3" s="1" customFormat="1" ht="12" customHeight="1" thickBot="1">
      <c r="A42" s="224" t="s">
        <v>213</v>
      </c>
      <c r="B42" s="232" t="s">
        <v>396</v>
      </c>
      <c r="C42" s="196">
        <v>2040</v>
      </c>
    </row>
    <row r="43" spans="1:3" s="1" customFormat="1" ht="12" customHeight="1" thickBot="1">
      <c r="A43" s="20" t="s">
        <v>214</v>
      </c>
      <c r="B43" s="346" t="s">
        <v>265</v>
      </c>
      <c r="C43" s="190">
        <f>+C44+C45</f>
        <v>14509</v>
      </c>
    </row>
    <row r="44" spans="1:3" s="1" customFormat="1" ht="12" customHeight="1">
      <c r="A44" s="15" t="s">
        <v>113</v>
      </c>
      <c r="B44" s="242" t="s">
        <v>266</v>
      </c>
      <c r="C44" s="220">
        <v>790</v>
      </c>
    </row>
    <row r="45" spans="1:3" s="1" customFormat="1" ht="12" customHeight="1" thickBot="1">
      <c r="A45" s="12" t="s">
        <v>114</v>
      </c>
      <c r="B45" s="237" t="s">
        <v>270</v>
      </c>
      <c r="C45" s="192">
        <v>13719</v>
      </c>
    </row>
    <row r="46" spans="1:3" s="1" customFormat="1" ht="12" customHeight="1" thickBot="1">
      <c r="A46" s="20" t="s">
        <v>36</v>
      </c>
      <c r="B46" s="346" t="s">
        <v>269</v>
      </c>
      <c r="C46" s="190">
        <f>+C47+C48+C49</f>
        <v>50016</v>
      </c>
    </row>
    <row r="47" spans="1:3" s="1" customFormat="1" ht="12" customHeight="1">
      <c r="A47" s="15" t="s">
        <v>217</v>
      </c>
      <c r="B47" s="242" t="s">
        <v>215</v>
      </c>
      <c r="C47" s="738">
        <v>25016</v>
      </c>
    </row>
    <row r="48" spans="1:3" s="1" customFormat="1" ht="12" customHeight="1">
      <c r="A48" s="13" t="s">
        <v>218</v>
      </c>
      <c r="B48" s="229" t="s">
        <v>216</v>
      </c>
      <c r="C48" s="259"/>
    </row>
    <row r="49" spans="1:3" s="1" customFormat="1" ht="12" customHeight="1" thickBot="1">
      <c r="A49" s="12" t="s">
        <v>327</v>
      </c>
      <c r="B49" s="237" t="s">
        <v>267</v>
      </c>
      <c r="C49" s="739">
        <v>25000</v>
      </c>
    </row>
    <row r="50" spans="1:5" s="1" customFormat="1" ht="17.25" customHeight="1" thickBot="1">
      <c r="A50" s="20" t="s">
        <v>219</v>
      </c>
      <c r="B50" s="347" t="s">
        <v>268</v>
      </c>
      <c r="C50" s="260"/>
      <c r="E50" s="44"/>
    </row>
    <row r="51" spans="1:3" s="1" customFormat="1" ht="12" customHeight="1" thickBot="1">
      <c r="A51" s="20" t="s">
        <v>38</v>
      </c>
      <c r="B51" s="23" t="s">
        <v>220</v>
      </c>
      <c r="C51" s="261">
        <f>+C6+C11+C20+C21+C30+C43+C46+C50</f>
        <v>2432728</v>
      </c>
    </row>
    <row r="52" spans="1:3" s="1" customFormat="1" ht="12" customHeight="1" thickBot="1">
      <c r="A52" s="233" t="s">
        <v>39</v>
      </c>
      <c r="B52" s="228" t="s">
        <v>271</v>
      </c>
      <c r="C52" s="262">
        <f>+C53+C59</f>
        <v>461552</v>
      </c>
    </row>
    <row r="53" spans="1:3" s="1" customFormat="1" ht="12" customHeight="1">
      <c r="A53" s="348" t="s">
        <v>165</v>
      </c>
      <c r="B53" s="345" t="s">
        <v>357</v>
      </c>
      <c r="C53" s="263">
        <f>+C54+C55+C56+C57+C58</f>
        <v>40313</v>
      </c>
    </row>
    <row r="54" spans="1:3" s="1" customFormat="1" ht="12" customHeight="1">
      <c r="A54" s="234" t="s">
        <v>287</v>
      </c>
      <c r="B54" s="229" t="s">
        <v>273</v>
      </c>
      <c r="C54" s="259">
        <v>40313</v>
      </c>
    </row>
    <row r="55" spans="1:3" s="1" customFormat="1" ht="12" customHeight="1">
      <c r="A55" s="234" t="s">
        <v>288</v>
      </c>
      <c r="B55" s="229" t="s">
        <v>274</v>
      </c>
      <c r="C55" s="259"/>
    </row>
    <row r="56" spans="1:3" s="1" customFormat="1" ht="12" customHeight="1">
      <c r="A56" s="234" t="s">
        <v>289</v>
      </c>
      <c r="B56" s="229" t="s">
        <v>275</v>
      </c>
      <c r="C56" s="259"/>
    </row>
    <row r="57" spans="1:3" s="1" customFormat="1" ht="12" customHeight="1">
      <c r="A57" s="234" t="s">
        <v>290</v>
      </c>
      <c r="B57" s="229" t="s">
        <v>276</v>
      </c>
      <c r="C57" s="259"/>
    </row>
    <row r="58" spans="1:3" s="1" customFormat="1" ht="12" customHeight="1">
      <c r="A58" s="234" t="s">
        <v>291</v>
      </c>
      <c r="B58" s="229" t="s">
        <v>277</v>
      </c>
      <c r="C58" s="259"/>
    </row>
    <row r="59" spans="1:3" s="1" customFormat="1" ht="12" customHeight="1">
      <c r="A59" s="235" t="s">
        <v>166</v>
      </c>
      <c r="B59" s="230" t="s">
        <v>356</v>
      </c>
      <c r="C59" s="264">
        <f>+C60+C61+C62+C63+C64</f>
        <v>421239</v>
      </c>
    </row>
    <row r="60" spans="1:3" s="1" customFormat="1" ht="12" customHeight="1">
      <c r="A60" s="234" t="s">
        <v>292</v>
      </c>
      <c r="B60" s="229" t="s">
        <v>279</v>
      </c>
      <c r="C60" s="259">
        <v>390055</v>
      </c>
    </row>
    <row r="61" spans="1:3" s="1" customFormat="1" ht="12" customHeight="1">
      <c r="A61" s="234" t="s">
        <v>293</v>
      </c>
      <c r="B61" s="229" t="s">
        <v>280</v>
      </c>
      <c r="C61" s="259"/>
    </row>
    <row r="62" spans="1:3" s="1" customFormat="1" ht="12" customHeight="1">
      <c r="A62" s="234" t="s">
        <v>294</v>
      </c>
      <c r="B62" s="229" t="s">
        <v>281</v>
      </c>
      <c r="C62" s="736">
        <v>31184</v>
      </c>
    </row>
    <row r="63" spans="1:3" s="1" customFormat="1" ht="12" customHeight="1">
      <c r="A63" s="234" t="s">
        <v>295</v>
      </c>
      <c r="B63" s="229" t="s">
        <v>282</v>
      </c>
      <c r="C63" s="259"/>
    </row>
    <row r="64" spans="1:3" s="1" customFormat="1" ht="12" customHeight="1" thickBot="1">
      <c r="A64" s="236" t="s">
        <v>296</v>
      </c>
      <c r="B64" s="237" t="s">
        <v>283</v>
      </c>
      <c r="C64" s="265"/>
    </row>
    <row r="65" spans="1:3" s="1" customFormat="1" ht="12" customHeight="1" thickBot="1">
      <c r="A65" s="238" t="s">
        <v>40</v>
      </c>
      <c r="B65" s="349" t="s">
        <v>354</v>
      </c>
      <c r="C65" s="262">
        <f>+C51+C52</f>
        <v>2894280</v>
      </c>
    </row>
    <row r="66" spans="1:3" s="1" customFormat="1" ht="13.5" customHeight="1" thickBot="1">
      <c r="A66" s="239" t="s">
        <v>41</v>
      </c>
      <c r="B66" s="350" t="s">
        <v>285</v>
      </c>
      <c r="C66" s="273"/>
    </row>
    <row r="67" spans="1:3" s="1" customFormat="1" ht="12" customHeight="1" thickBot="1">
      <c r="A67" s="238" t="s">
        <v>42</v>
      </c>
      <c r="B67" s="349" t="s">
        <v>355</v>
      </c>
      <c r="C67" s="274">
        <f>+C65+C66</f>
        <v>2894280</v>
      </c>
    </row>
    <row r="68" spans="1:3" s="1" customFormat="1" ht="83.25" customHeight="1">
      <c r="A68" s="3"/>
      <c r="B68" s="4"/>
      <c r="C68" s="266"/>
    </row>
    <row r="69" spans="1:3" ht="16.5" customHeight="1">
      <c r="A69" s="827" t="s">
        <v>58</v>
      </c>
      <c r="B69" s="827"/>
      <c r="C69" s="827"/>
    </row>
    <row r="70" spans="1:3" s="279" customFormat="1" ht="16.5" customHeight="1" thickBot="1">
      <c r="A70" s="830" t="s">
        <v>679</v>
      </c>
      <c r="B70" s="830"/>
      <c r="C70" s="137" t="s">
        <v>318</v>
      </c>
    </row>
    <row r="71" spans="1:3" ht="37.5" customHeight="1" thickBot="1">
      <c r="A71" s="24" t="s">
        <v>27</v>
      </c>
      <c r="B71" s="25" t="s">
        <v>59</v>
      </c>
      <c r="C71" s="42" t="s">
        <v>297</v>
      </c>
    </row>
    <row r="72" spans="1:3" s="43" customFormat="1" ht="12" customHeight="1" thickBot="1">
      <c r="A72" s="37">
        <v>1</v>
      </c>
      <c r="B72" s="38">
        <v>2</v>
      </c>
      <c r="C72" s="39">
        <v>3</v>
      </c>
    </row>
    <row r="73" spans="1:3" ht="12" customHeight="1" thickBot="1">
      <c r="A73" s="22" t="s">
        <v>29</v>
      </c>
      <c r="B73" s="31" t="s">
        <v>221</v>
      </c>
      <c r="C73" s="250">
        <f>+C74+C75+C76+C77+C78</f>
        <v>2093375</v>
      </c>
    </row>
    <row r="74" spans="1:3" ht="12" customHeight="1">
      <c r="A74" s="17" t="s">
        <v>119</v>
      </c>
      <c r="B74" s="9" t="s">
        <v>60</v>
      </c>
      <c r="C74" s="740">
        <v>727790</v>
      </c>
    </row>
    <row r="75" spans="1:3" ht="12" customHeight="1">
      <c r="A75" s="13" t="s">
        <v>120</v>
      </c>
      <c r="B75" s="6" t="s">
        <v>222</v>
      </c>
      <c r="C75" s="736">
        <v>158493</v>
      </c>
    </row>
    <row r="76" spans="1:3" ht="12" customHeight="1">
      <c r="A76" s="13" t="s">
        <v>121</v>
      </c>
      <c r="B76" s="6" t="s">
        <v>157</v>
      </c>
      <c r="C76" s="741">
        <v>689965</v>
      </c>
    </row>
    <row r="77" spans="1:3" ht="12" customHeight="1">
      <c r="A77" s="13" t="s">
        <v>122</v>
      </c>
      <c r="B77" s="10" t="s">
        <v>223</v>
      </c>
      <c r="C77" s="381"/>
    </row>
    <row r="78" spans="1:3" ht="12" customHeight="1">
      <c r="A78" s="13" t="s">
        <v>133</v>
      </c>
      <c r="B78" s="19" t="s">
        <v>224</v>
      </c>
      <c r="C78" s="741">
        <v>517127</v>
      </c>
    </row>
    <row r="79" spans="1:3" ht="12" customHeight="1">
      <c r="A79" s="13" t="s">
        <v>123</v>
      </c>
      <c r="B79" s="6" t="s">
        <v>245</v>
      </c>
      <c r="C79" s="381"/>
    </row>
    <row r="80" spans="1:3" ht="12" customHeight="1">
      <c r="A80" s="13" t="s">
        <v>124</v>
      </c>
      <c r="B80" s="139" t="s">
        <v>246</v>
      </c>
      <c r="C80" s="381">
        <v>262712</v>
      </c>
    </row>
    <row r="81" spans="1:3" ht="14.25" customHeight="1">
      <c r="A81" s="13" t="s">
        <v>134</v>
      </c>
      <c r="B81" s="139" t="s">
        <v>298</v>
      </c>
      <c r="C81" s="741">
        <v>183068</v>
      </c>
    </row>
    <row r="82" spans="1:3" ht="12" customHeight="1">
      <c r="A82" s="13" t="s">
        <v>135</v>
      </c>
      <c r="B82" s="140" t="s">
        <v>247</v>
      </c>
      <c r="C82" s="741">
        <v>46516</v>
      </c>
    </row>
    <row r="83" spans="1:3" ht="12" customHeight="1">
      <c r="A83" s="12" t="s">
        <v>136</v>
      </c>
      <c r="B83" s="141" t="s">
        <v>248</v>
      </c>
      <c r="C83" s="258"/>
    </row>
    <row r="84" spans="1:3" ht="12" customHeight="1">
      <c r="A84" s="13" t="s">
        <v>137</v>
      </c>
      <c r="B84" s="141" t="s">
        <v>249</v>
      </c>
      <c r="C84" s="741">
        <v>24831</v>
      </c>
    </row>
    <row r="85" spans="1:3" ht="12" customHeight="1" thickBot="1">
      <c r="A85" s="18" t="s">
        <v>139</v>
      </c>
      <c r="B85" s="142" t="s">
        <v>250</v>
      </c>
      <c r="C85" s="267"/>
    </row>
    <row r="86" spans="1:3" ht="12" customHeight="1" thickBot="1">
      <c r="A86" s="20" t="s">
        <v>30</v>
      </c>
      <c r="B86" s="30" t="s">
        <v>328</v>
      </c>
      <c r="C86" s="251">
        <f>+C87+C88+C89</f>
        <v>329515</v>
      </c>
    </row>
    <row r="87" spans="1:3" ht="12" customHeight="1">
      <c r="A87" s="15" t="s">
        <v>125</v>
      </c>
      <c r="B87" s="6" t="s">
        <v>299</v>
      </c>
      <c r="C87" s="742">
        <v>209523</v>
      </c>
    </row>
    <row r="88" spans="1:3" ht="12" customHeight="1">
      <c r="A88" s="15" t="s">
        <v>126</v>
      </c>
      <c r="B88" s="11" t="s">
        <v>225</v>
      </c>
      <c r="C88" s="736">
        <v>109552</v>
      </c>
    </row>
    <row r="89" spans="1:3" ht="12" customHeight="1">
      <c r="A89" s="15" t="s">
        <v>127</v>
      </c>
      <c r="B89" s="229" t="s">
        <v>329</v>
      </c>
      <c r="C89" s="195">
        <v>10440</v>
      </c>
    </row>
    <row r="90" spans="1:3" ht="12" customHeight="1">
      <c r="A90" s="15" t="s">
        <v>128</v>
      </c>
      <c r="B90" s="229" t="s">
        <v>397</v>
      </c>
      <c r="C90" s="191"/>
    </row>
    <row r="91" spans="1:3" ht="12" customHeight="1">
      <c r="A91" s="15" t="s">
        <v>129</v>
      </c>
      <c r="B91" s="229" t="s">
        <v>330</v>
      </c>
      <c r="C91" s="191">
        <v>10440</v>
      </c>
    </row>
    <row r="92" spans="1:3" ht="15.75">
      <c r="A92" s="15" t="s">
        <v>138</v>
      </c>
      <c r="B92" s="229" t="s">
        <v>331</v>
      </c>
      <c r="C92" s="191"/>
    </row>
    <row r="93" spans="1:3" ht="12" customHeight="1">
      <c r="A93" s="15" t="s">
        <v>140</v>
      </c>
      <c r="B93" s="351" t="s">
        <v>302</v>
      </c>
      <c r="C93" s="191"/>
    </row>
    <row r="94" spans="1:3" ht="12" customHeight="1">
      <c r="A94" s="15" t="s">
        <v>226</v>
      </c>
      <c r="B94" s="351" t="s">
        <v>303</v>
      </c>
      <c r="C94" s="191"/>
    </row>
    <row r="95" spans="1:3" ht="12" customHeight="1">
      <c r="A95" s="15" t="s">
        <v>227</v>
      </c>
      <c r="B95" s="351" t="s">
        <v>301</v>
      </c>
      <c r="C95" s="191"/>
    </row>
    <row r="96" spans="1:3" ht="24" customHeight="1" thickBot="1">
      <c r="A96" s="12" t="s">
        <v>228</v>
      </c>
      <c r="B96" s="352" t="s">
        <v>300</v>
      </c>
      <c r="C96" s="194"/>
    </row>
    <row r="97" spans="1:3" ht="12" customHeight="1" thickBot="1">
      <c r="A97" s="20" t="s">
        <v>31</v>
      </c>
      <c r="B97" s="133" t="s">
        <v>332</v>
      </c>
      <c r="C97" s="251">
        <f>+C98+C99</f>
        <v>76555</v>
      </c>
    </row>
    <row r="98" spans="1:3" ht="12" customHeight="1">
      <c r="A98" s="15" t="s">
        <v>99</v>
      </c>
      <c r="B98" s="8" t="s">
        <v>70</v>
      </c>
      <c r="C98" s="742">
        <v>37918</v>
      </c>
    </row>
    <row r="99" spans="1:3" ht="12" customHeight="1" thickBot="1">
      <c r="A99" s="16" t="s">
        <v>100</v>
      </c>
      <c r="B99" s="11" t="s">
        <v>71</v>
      </c>
      <c r="C99" s="741">
        <v>38637</v>
      </c>
    </row>
    <row r="100" spans="1:3" s="227" customFormat="1" ht="12" customHeight="1" thickBot="1">
      <c r="A100" s="233" t="s">
        <v>32</v>
      </c>
      <c r="B100" s="228" t="s">
        <v>304</v>
      </c>
      <c r="C100" s="361"/>
    </row>
    <row r="101" spans="1:3" ht="12" customHeight="1" thickBot="1">
      <c r="A101" s="225" t="s">
        <v>33</v>
      </c>
      <c r="B101" s="226" t="s">
        <v>174</v>
      </c>
      <c r="C101" s="250">
        <f>+C73+C86+C97+C100</f>
        <v>2499445</v>
      </c>
    </row>
    <row r="102" spans="1:3" ht="12" customHeight="1" thickBot="1">
      <c r="A102" s="233" t="s">
        <v>34</v>
      </c>
      <c r="B102" s="228" t="s">
        <v>398</v>
      </c>
      <c r="C102" s="693">
        <f>+C103+C111</f>
        <v>394835</v>
      </c>
    </row>
    <row r="103" spans="1:3" ht="12" customHeight="1" thickBot="1">
      <c r="A103" s="248" t="s">
        <v>106</v>
      </c>
      <c r="B103" s="353" t="s">
        <v>399</v>
      </c>
      <c r="C103" s="363">
        <f>+C104+C105+C106+C107+C108+C109+C110</f>
        <v>371096</v>
      </c>
    </row>
    <row r="104" spans="1:3" ht="12" customHeight="1">
      <c r="A104" s="241" t="s">
        <v>109</v>
      </c>
      <c r="B104" s="242" t="s">
        <v>305</v>
      </c>
      <c r="C104" s="275"/>
    </row>
    <row r="105" spans="1:3" ht="12" customHeight="1">
      <c r="A105" s="234" t="s">
        <v>110</v>
      </c>
      <c r="B105" s="229" t="s">
        <v>306</v>
      </c>
      <c r="C105" s="276"/>
    </row>
    <row r="106" spans="1:3" ht="12" customHeight="1">
      <c r="A106" s="234" t="s">
        <v>111</v>
      </c>
      <c r="B106" s="229" t="s">
        <v>307</v>
      </c>
      <c r="C106" s="276">
        <v>371096</v>
      </c>
    </row>
    <row r="107" spans="1:3" ht="12" customHeight="1">
      <c r="A107" s="234" t="s">
        <v>112</v>
      </c>
      <c r="B107" s="229" t="s">
        <v>308</v>
      </c>
      <c r="C107" s="276"/>
    </row>
    <row r="108" spans="1:3" ht="12" customHeight="1">
      <c r="A108" s="234" t="s">
        <v>212</v>
      </c>
      <c r="B108" s="229" t="s">
        <v>309</v>
      </c>
      <c r="C108" s="276"/>
    </row>
    <row r="109" spans="1:3" ht="12" customHeight="1">
      <c r="A109" s="234" t="s">
        <v>229</v>
      </c>
      <c r="B109" s="229" t="s">
        <v>310</v>
      </c>
      <c r="C109" s="276"/>
    </row>
    <row r="110" spans="1:3" ht="12" customHeight="1" thickBot="1">
      <c r="A110" s="243" t="s">
        <v>230</v>
      </c>
      <c r="B110" s="244" t="s">
        <v>311</v>
      </c>
      <c r="C110" s="277"/>
    </row>
    <row r="111" spans="1:3" ht="12" customHeight="1" thickBot="1">
      <c r="A111" s="248" t="s">
        <v>107</v>
      </c>
      <c r="B111" s="353" t="s">
        <v>400</v>
      </c>
      <c r="C111" s="363">
        <f>+C112+C113+C114+C115+C116+C117+C118+C119</f>
        <v>23739</v>
      </c>
    </row>
    <row r="112" spans="1:3" ht="12" customHeight="1">
      <c r="A112" s="241" t="s">
        <v>115</v>
      </c>
      <c r="B112" s="242" t="s">
        <v>305</v>
      </c>
      <c r="C112" s="275"/>
    </row>
    <row r="113" spans="1:3" ht="12" customHeight="1">
      <c r="A113" s="234" t="s">
        <v>116</v>
      </c>
      <c r="B113" s="229" t="s">
        <v>312</v>
      </c>
      <c r="C113" s="276"/>
    </row>
    <row r="114" spans="1:3" ht="12" customHeight="1">
      <c r="A114" s="234" t="s">
        <v>117</v>
      </c>
      <c r="B114" s="229" t="s">
        <v>307</v>
      </c>
      <c r="C114" s="276"/>
    </row>
    <row r="115" spans="1:3" ht="12" customHeight="1">
      <c r="A115" s="234" t="s">
        <v>118</v>
      </c>
      <c r="B115" s="229" t="s">
        <v>308</v>
      </c>
      <c r="C115" s="743">
        <v>23739</v>
      </c>
    </row>
    <row r="116" spans="1:3" ht="12" customHeight="1">
      <c r="A116" s="234" t="s">
        <v>213</v>
      </c>
      <c r="B116" s="229" t="s">
        <v>309</v>
      </c>
      <c r="C116" s="276"/>
    </row>
    <row r="117" spans="1:3" ht="12" customHeight="1">
      <c r="A117" s="234" t="s">
        <v>231</v>
      </c>
      <c r="B117" s="229" t="s">
        <v>313</v>
      </c>
      <c r="C117" s="276"/>
    </row>
    <row r="118" spans="1:3" ht="12" customHeight="1">
      <c r="A118" s="234" t="s">
        <v>232</v>
      </c>
      <c r="B118" s="229" t="s">
        <v>311</v>
      </c>
      <c r="C118" s="276"/>
    </row>
    <row r="119" spans="1:3" ht="12" customHeight="1" thickBot="1">
      <c r="A119" s="243" t="s">
        <v>233</v>
      </c>
      <c r="B119" s="244" t="s">
        <v>401</v>
      </c>
      <c r="C119" s="277"/>
    </row>
    <row r="120" spans="1:3" ht="12" customHeight="1" thickBot="1">
      <c r="A120" s="233" t="s">
        <v>35</v>
      </c>
      <c r="B120" s="349" t="s">
        <v>314</v>
      </c>
      <c r="C120" s="268">
        <f>+C101+C102</f>
        <v>2894280</v>
      </c>
    </row>
    <row r="121" spans="1:9" ht="15" customHeight="1" thickBot="1">
      <c r="A121" s="233" t="s">
        <v>36</v>
      </c>
      <c r="B121" s="349" t="s">
        <v>315</v>
      </c>
      <c r="C121" s="269"/>
      <c r="F121" s="44"/>
      <c r="G121" s="134"/>
      <c r="H121" s="134"/>
      <c r="I121" s="134"/>
    </row>
    <row r="122" spans="1:3" s="1" customFormat="1" ht="12.75" customHeight="1" thickBot="1">
      <c r="A122" s="245" t="s">
        <v>37</v>
      </c>
      <c r="B122" s="350" t="s">
        <v>316</v>
      </c>
      <c r="C122" s="262">
        <f>+C120+C121</f>
        <v>2894280</v>
      </c>
    </row>
    <row r="123" spans="1:3" ht="7.5" customHeight="1">
      <c r="A123" s="354"/>
      <c r="B123" s="354"/>
      <c r="C123" s="355"/>
    </row>
    <row r="124" spans="1:3" ht="15.75">
      <c r="A124" s="831" t="s">
        <v>177</v>
      </c>
      <c r="B124" s="831"/>
      <c r="C124" s="831"/>
    </row>
    <row r="125" spans="1:3" ht="15" customHeight="1" thickBot="1">
      <c r="A125" s="829" t="s">
        <v>171</v>
      </c>
      <c r="B125" s="829"/>
      <c r="C125" s="272" t="s">
        <v>318</v>
      </c>
    </row>
    <row r="126" spans="1:4" ht="13.5" customHeight="1" thickBot="1">
      <c r="A126" s="20">
        <v>1</v>
      </c>
      <c r="B126" s="30" t="s">
        <v>240</v>
      </c>
      <c r="C126" s="270">
        <f>+C51-C101</f>
        <v>-66717</v>
      </c>
      <c r="D126" s="136"/>
    </row>
    <row r="127" spans="1:3" ht="7.5" customHeight="1">
      <c r="A127" s="354"/>
      <c r="B127" s="354"/>
      <c r="C127" s="355"/>
    </row>
    <row r="128" spans="1:5" ht="15.75">
      <c r="A128" s="825" t="s">
        <v>317</v>
      </c>
      <c r="B128" s="825"/>
      <c r="C128" s="825"/>
      <c r="D128"/>
      <c r="E128"/>
    </row>
    <row r="129" spans="1:3" ht="12.75" customHeight="1" thickBot="1">
      <c r="A129" s="828" t="s">
        <v>172</v>
      </c>
      <c r="B129" s="828"/>
      <c r="C129" s="278" t="s">
        <v>318</v>
      </c>
    </row>
    <row r="130" spans="1:3" ht="13.5" customHeight="1" thickBot="1">
      <c r="A130" s="233" t="s">
        <v>29</v>
      </c>
      <c r="B130" s="246" t="s">
        <v>402</v>
      </c>
      <c r="C130" s="268">
        <f>IF('[1]2.1.sz.mell  '!C32&lt;&gt;"-",'[1]2.1.sz.mell  '!C32,0)</f>
        <v>376607</v>
      </c>
    </row>
    <row r="131" spans="1:3" ht="13.5" customHeight="1" thickBot="1">
      <c r="A131" s="233" t="s">
        <v>30</v>
      </c>
      <c r="B131" s="246" t="s">
        <v>403</v>
      </c>
      <c r="C131" s="268">
        <f>IF('[1]2.2.sz.mell  '!C36&lt;&gt;"-",'[1]2.2.sz.mell  '!C36,0)</f>
        <v>26170</v>
      </c>
    </row>
    <row r="132" spans="1:3" ht="13.5" customHeight="1" thickBot="1">
      <c r="A132" s="233" t="s">
        <v>31</v>
      </c>
      <c r="B132" s="246" t="s">
        <v>333</v>
      </c>
      <c r="C132" s="268">
        <f>C131+C130</f>
        <v>402777</v>
      </c>
    </row>
    <row r="133" spans="1:3" ht="7.5" customHeight="1">
      <c r="A133" s="356"/>
      <c r="B133" s="684"/>
      <c r="C133" s="685"/>
    </row>
    <row r="134" spans="1:3" ht="15.75">
      <c r="A134" s="826" t="s">
        <v>319</v>
      </c>
      <c r="B134" s="826"/>
      <c r="C134" s="826"/>
    </row>
    <row r="135" spans="1:3" ht="12.75" customHeight="1" thickBot="1">
      <c r="A135" s="828" t="s">
        <v>320</v>
      </c>
      <c r="B135" s="828"/>
      <c r="C135" s="278" t="s">
        <v>318</v>
      </c>
    </row>
    <row r="136" spans="1:3" ht="12.75" customHeight="1" thickBot="1">
      <c r="A136" s="233" t="s">
        <v>29</v>
      </c>
      <c r="B136" s="246" t="s">
        <v>404</v>
      </c>
      <c r="C136" s="268">
        <f>+C137-C140</f>
        <v>66717</v>
      </c>
    </row>
    <row r="137" spans="1:3" ht="12.75" customHeight="1" thickBot="1">
      <c r="A137" s="247" t="s">
        <v>119</v>
      </c>
      <c r="B137" s="357" t="s">
        <v>321</v>
      </c>
      <c r="C137" s="362">
        <f>+C52</f>
        <v>461552</v>
      </c>
    </row>
    <row r="138" spans="1:3" ht="12.75" customHeight="1" thickBot="1">
      <c r="A138" s="248" t="s">
        <v>241</v>
      </c>
      <c r="B138" s="358" t="s">
        <v>322</v>
      </c>
      <c r="C138" s="271">
        <f>+'[1]2.1.sz.mell  '!C27</f>
        <v>417147</v>
      </c>
    </row>
    <row r="139" spans="1:3" ht="12.75" customHeight="1" thickBot="1">
      <c r="A139" s="248" t="s">
        <v>242</v>
      </c>
      <c r="B139" s="358" t="s">
        <v>323</v>
      </c>
      <c r="C139" s="271">
        <f>+'[1]2.2.sz.mell  '!C31</f>
        <v>25943</v>
      </c>
    </row>
    <row r="140" spans="1:3" ht="12.75" customHeight="1" thickBot="1">
      <c r="A140" s="247" t="s">
        <v>120</v>
      </c>
      <c r="B140" s="357" t="s">
        <v>324</v>
      </c>
      <c r="C140" s="362">
        <f>+C102</f>
        <v>394835</v>
      </c>
    </row>
    <row r="141" spans="1:3" ht="12.75" customHeight="1" thickBot="1">
      <c r="A141" s="248" t="s">
        <v>243</v>
      </c>
      <c r="B141" s="358" t="s">
        <v>325</v>
      </c>
      <c r="C141" s="271">
        <f>+'[1]2.1.sz.mell  '!E27</f>
        <v>371096</v>
      </c>
    </row>
    <row r="142" spans="1:3" ht="12.75" customHeight="1" thickBot="1">
      <c r="A142" s="248" t="s">
        <v>244</v>
      </c>
      <c r="B142" s="358" t="s">
        <v>326</v>
      </c>
      <c r="C142" s="271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26/2013.(IX.16.) önk. rendelethez
  1.1. melléklet a 4/2013. (II.15.) önk.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8.625" style="49" customWidth="1"/>
    <col min="2" max="5" width="13.875" style="49" customWidth="1"/>
    <col min="6" max="16384" width="9.375" style="49" customWidth="1"/>
  </cols>
  <sheetData>
    <row r="1" spans="1:5" ht="12.75">
      <c r="A1" s="175"/>
      <c r="B1" s="175"/>
      <c r="C1" s="175"/>
      <c r="D1" s="175"/>
      <c r="E1" s="175"/>
    </row>
    <row r="2" spans="1:5" ht="65.25" customHeight="1">
      <c r="A2" s="176" t="s">
        <v>155</v>
      </c>
      <c r="B2" s="844" t="s">
        <v>566</v>
      </c>
      <c r="C2" s="844"/>
      <c r="D2" s="844"/>
      <c r="E2" s="844"/>
    </row>
    <row r="3" spans="1:5" ht="14.25" thickBot="1">
      <c r="A3" s="175"/>
      <c r="B3" s="175"/>
      <c r="C3" s="175"/>
      <c r="D3" s="846" t="s">
        <v>148</v>
      </c>
      <c r="E3" s="846"/>
    </row>
    <row r="4" spans="1:5" ht="15" customHeight="1" thickBot="1">
      <c r="A4" s="177" t="s">
        <v>147</v>
      </c>
      <c r="B4" s="178" t="s">
        <v>182</v>
      </c>
      <c r="C4" s="178" t="s">
        <v>252</v>
      </c>
      <c r="D4" s="178" t="s">
        <v>5</v>
      </c>
      <c r="E4" s="179" t="s">
        <v>62</v>
      </c>
    </row>
    <row r="5" spans="1:5" ht="12.75">
      <c r="A5" s="180" t="s">
        <v>149</v>
      </c>
      <c r="B5" s="98"/>
      <c r="C5" s="98"/>
      <c r="D5" s="98"/>
      <c r="E5" s="181">
        <f aca="true" t="shared" si="0" ref="E5:E11">SUM(B5:D5)</f>
        <v>0</v>
      </c>
    </row>
    <row r="6" spans="1:5" ht="12.75">
      <c r="A6" s="182" t="s">
        <v>162</v>
      </c>
      <c r="B6" s="99"/>
      <c r="C6" s="99"/>
      <c r="D6" s="99"/>
      <c r="E6" s="183">
        <f t="shared" si="0"/>
        <v>0</v>
      </c>
    </row>
    <row r="7" spans="1:5" ht="12.75">
      <c r="A7" s="184" t="s">
        <v>150</v>
      </c>
      <c r="B7" s="750">
        <v>88772</v>
      </c>
      <c r="C7" s="100"/>
      <c r="D7" s="100"/>
      <c r="E7" s="185">
        <f t="shared" si="0"/>
        <v>88772</v>
      </c>
    </row>
    <row r="8" spans="1:5" ht="12.75">
      <c r="A8" s="184" t="s">
        <v>163</v>
      </c>
      <c r="B8" s="100"/>
      <c r="C8" s="100"/>
      <c r="D8" s="100"/>
      <c r="E8" s="185">
        <f t="shared" si="0"/>
        <v>0</v>
      </c>
    </row>
    <row r="9" spans="1:5" ht="12.75">
      <c r="A9" s="184" t="s">
        <v>151</v>
      </c>
      <c r="B9" s="750">
        <v>37441</v>
      </c>
      <c r="C9" s="100"/>
      <c r="D9" s="100"/>
      <c r="E9" s="185">
        <f t="shared" si="0"/>
        <v>37441</v>
      </c>
    </row>
    <row r="10" spans="1:5" ht="12.75">
      <c r="A10" s="184" t="s">
        <v>152</v>
      </c>
      <c r="B10" s="100"/>
      <c r="C10" s="100"/>
      <c r="D10" s="100"/>
      <c r="E10" s="185">
        <f t="shared" si="0"/>
        <v>0</v>
      </c>
    </row>
    <row r="11" spans="1:5" ht="13.5" thickBot="1">
      <c r="A11" s="101"/>
      <c r="B11" s="102"/>
      <c r="C11" s="102"/>
      <c r="D11" s="102"/>
      <c r="E11" s="185">
        <f t="shared" si="0"/>
        <v>0</v>
      </c>
    </row>
    <row r="12" spans="1:5" ht="13.5" thickBot="1">
      <c r="A12" s="186" t="s">
        <v>154</v>
      </c>
      <c r="B12" s="187">
        <f>B5+SUM(B7:B11)</f>
        <v>126213</v>
      </c>
      <c r="C12" s="187">
        <f>C5+SUM(C7:C11)</f>
        <v>0</v>
      </c>
      <c r="D12" s="187">
        <f>D5+SUM(D7:D11)</f>
        <v>0</v>
      </c>
      <c r="E12" s="188">
        <f>E5+SUM(E7:E11)</f>
        <v>126213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177" t="s">
        <v>153</v>
      </c>
      <c r="B14" s="178" t="s">
        <v>182</v>
      </c>
      <c r="C14" s="178" t="s">
        <v>252</v>
      </c>
      <c r="D14" s="178" t="s">
        <v>5</v>
      </c>
      <c r="E14" s="179" t="s">
        <v>62</v>
      </c>
    </row>
    <row r="15" spans="1:5" ht="12.75">
      <c r="A15" s="180" t="s">
        <v>158</v>
      </c>
      <c r="B15" s="98"/>
      <c r="C15" s="98"/>
      <c r="D15" s="98"/>
      <c r="E15" s="181">
        <f>SUM(B15:D15)</f>
        <v>0</v>
      </c>
    </row>
    <row r="16" spans="1:5" ht="12.75">
      <c r="A16" s="189" t="s">
        <v>159</v>
      </c>
      <c r="B16" s="100">
        <v>117476</v>
      </c>
      <c r="C16" s="100"/>
      <c r="D16" s="100"/>
      <c r="E16" s="185">
        <f>SUM(B16:D16)</f>
        <v>117476</v>
      </c>
    </row>
    <row r="17" spans="1:5" ht="12.75">
      <c r="A17" s="184" t="s">
        <v>160</v>
      </c>
      <c r="B17" s="100">
        <v>5465</v>
      </c>
      <c r="C17" s="100"/>
      <c r="D17" s="100"/>
      <c r="E17" s="185">
        <f>SUM(B17:D17)</f>
        <v>5465</v>
      </c>
    </row>
    <row r="18" spans="1:5" ht="13.5" thickBot="1">
      <c r="A18" s="184" t="s">
        <v>161</v>
      </c>
      <c r="B18" s="100"/>
      <c r="C18" s="100"/>
      <c r="D18" s="100"/>
      <c r="E18" s="185">
        <f>SUM(B18:D18)</f>
        <v>0</v>
      </c>
    </row>
    <row r="19" spans="1:5" ht="13.5" thickBot="1">
      <c r="A19" s="186" t="s">
        <v>63</v>
      </c>
      <c r="B19" s="187">
        <f>SUM(B15:B18)</f>
        <v>122941</v>
      </c>
      <c r="C19" s="187">
        <f>SUM(C15:C18)</f>
        <v>0</v>
      </c>
      <c r="D19" s="187">
        <f>SUM(D15:D18)</f>
        <v>0</v>
      </c>
      <c r="E19" s="188">
        <f>SUM(E15:E18)</f>
        <v>122941</v>
      </c>
    </row>
    <row r="20" spans="1:5" ht="12.75">
      <c r="A20" s="175"/>
      <c r="B20" s="175"/>
      <c r="C20" s="175"/>
      <c r="D20" s="175"/>
      <c r="E20" s="175"/>
    </row>
    <row r="21" spans="1:5" ht="12.75">
      <c r="A21" s="175"/>
      <c r="B21" s="175"/>
      <c r="C21" s="175"/>
      <c r="D21" s="175"/>
      <c r="E21" s="175"/>
    </row>
    <row r="22" spans="1:5" ht="15.75">
      <c r="A22" s="176" t="s">
        <v>155</v>
      </c>
      <c r="B22" s="845" t="s">
        <v>567</v>
      </c>
      <c r="C22" s="845"/>
      <c r="D22" s="845"/>
      <c r="E22" s="845"/>
    </row>
    <row r="23" spans="1:5" ht="14.25" thickBot="1">
      <c r="A23" s="175"/>
      <c r="B23" s="175"/>
      <c r="C23" s="175"/>
      <c r="D23" s="846" t="s">
        <v>148</v>
      </c>
      <c r="E23" s="846"/>
    </row>
    <row r="24" spans="1:5" ht="13.5" thickBot="1">
      <c r="A24" s="177" t="s">
        <v>147</v>
      </c>
      <c r="B24" s="178" t="s">
        <v>182</v>
      </c>
      <c r="C24" s="178" t="s">
        <v>252</v>
      </c>
      <c r="D24" s="178" t="s">
        <v>5</v>
      </c>
      <c r="E24" s="179" t="s">
        <v>62</v>
      </c>
    </row>
    <row r="25" spans="1:5" ht="12.75">
      <c r="A25" s="180" t="s">
        <v>149</v>
      </c>
      <c r="B25" s="98"/>
      <c r="C25" s="98"/>
      <c r="D25" s="98"/>
      <c r="E25" s="181">
        <f aca="true" t="shared" si="1" ref="E25:E31">SUM(B25:D25)</f>
        <v>0</v>
      </c>
    </row>
    <row r="26" spans="1:5" ht="12.75">
      <c r="A26" s="182" t="s">
        <v>162</v>
      </c>
      <c r="B26" s="99"/>
      <c r="C26" s="99"/>
      <c r="D26" s="99"/>
      <c r="E26" s="183">
        <f t="shared" si="1"/>
        <v>0</v>
      </c>
    </row>
    <row r="27" spans="1:5" ht="12.75">
      <c r="A27" s="184" t="s">
        <v>150</v>
      </c>
      <c r="B27" s="100">
        <v>114316</v>
      </c>
      <c r="C27" s="100"/>
      <c r="D27" s="100"/>
      <c r="E27" s="185">
        <f t="shared" si="1"/>
        <v>114316</v>
      </c>
    </row>
    <row r="28" spans="1:5" ht="12.75">
      <c r="A28" s="184" t="s">
        <v>163</v>
      </c>
      <c r="B28" s="100"/>
      <c r="C28" s="100"/>
      <c r="D28" s="100"/>
      <c r="E28" s="185">
        <f t="shared" si="1"/>
        <v>0</v>
      </c>
    </row>
    <row r="29" spans="1:5" ht="12.75">
      <c r="A29" s="184" t="s">
        <v>151</v>
      </c>
      <c r="B29" s="100">
        <v>12702</v>
      </c>
      <c r="C29" s="100"/>
      <c r="D29" s="100"/>
      <c r="E29" s="185">
        <f t="shared" si="1"/>
        <v>12702</v>
      </c>
    </row>
    <row r="30" spans="1:5" ht="12.75">
      <c r="A30" s="184" t="s">
        <v>152</v>
      </c>
      <c r="B30" s="100"/>
      <c r="C30" s="100"/>
      <c r="D30" s="100"/>
      <c r="E30" s="185">
        <f t="shared" si="1"/>
        <v>0</v>
      </c>
    </row>
    <row r="31" spans="1:5" ht="13.5" thickBot="1">
      <c r="A31" s="101"/>
      <c r="B31" s="102"/>
      <c r="C31" s="102"/>
      <c r="D31" s="102"/>
      <c r="E31" s="185">
        <f t="shared" si="1"/>
        <v>0</v>
      </c>
    </row>
    <row r="32" spans="1:5" ht="13.5" thickBot="1">
      <c r="A32" s="186" t="s">
        <v>154</v>
      </c>
      <c r="B32" s="187">
        <f>B25+SUM(B27:B31)</f>
        <v>127018</v>
      </c>
      <c r="C32" s="187">
        <f>C25+SUM(C27:C31)</f>
        <v>0</v>
      </c>
      <c r="D32" s="187">
        <f>D25+SUM(D27:D31)</f>
        <v>0</v>
      </c>
      <c r="E32" s="188">
        <f>E25+SUM(E27:E31)</f>
        <v>127018</v>
      </c>
    </row>
    <row r="33" spans="1:5" ht="13.5" thickBot="1">
      <c r="A33" s="51"/>
      <c r="B33" s="51"/>
      <c r="C33" s="51"/>
      <c r="D33" s="51"/>
      <c r="E33" s="51"/>
    </row>
    <row r="34" spans="1:5" ht="13.5" thickBot="1">
      <c r="A34" s="177" t="s">
        <v>153</v>
      </c>
      <c r="B34" s="178" t="s">
        <v>182</v>
      </c>
      <c r="C34" s="178" t="s">
        <v>252</v>
      </c>
      <c r="D34" s="178" t="s">
        <v>5</v>
      </c>
      <c r="E34" s="179" t="s">
        <v>62</v>
      </c>
    </row>
    <row r="35" spans="1:5" ht="12.75">
      <c r="A35" s="180" t="s">
        <v>158</v>
      </c>
      <c r="B35" s="98"/>
      <c r="C35" s="98"/>
      <c r="D35" s="98"/>
      <c r="E35" s="181">
        <f>SUM(B35:D35)</f>
        <v>0</v>
      </c>
    </row>
    <row r="36" spans="1:5" ht="12.75">
      <c r="A36" s="189" t="s">
        <v>159</v>
      </c>
      <c r="B36" s="100">
        <v>118236</v>
      </c>
      <c r="C36" s="100"/>
      <c r="D36" s="100"/>
      <c r="E36" s="185">
        <f>SUM(B36:D36)</f>
        <v>118236</v>
      </c>
    </row>
    <row r="37" spans="1:5" ht="12.75">
      <c r="A37" s="184" t="s">
        <v>160</v>
      </c>
      <c r="B37" s="100">
        <v>8782</v>
      </c>
      <c r="C37" s="100"/>
      <c r="D37" s="100"/>
      <c r="E37" s="185">
        <f>SUM(B37:D37)</f>
        <v>8782</v>
      </c>
    </row>
    <row r="38" spans="1:5" ht="13.5" thickBot="1">
      <c r="A38" s="184" t="s">
        <v>161</v>
      </c>
      <c r="B38" s="100"/>
      <c r="C38" s="100"/>
      <c r="D38" s="100"/>
      <c r="E38" s="185">
        <f>SUM(B38:D38)</f>
        <v>0</v>
      </c>
    </row>
    <row r="39" spans="1:5" ht="13.5" thickBot="1">
      <c r="A39" s="186" t="s">
        <v>63</v>
      </c>
      <c r="B39" s="187">
        <f>SUM(B35:B38)</f>
        <v>127018</v>
      </c>
      <c r="C39" s="187">
        <f>SUM(C35:C38)</f>
        <v>0</v>
      </c>
      <c r="D39" s="187">
        <f>SUM(D35:D38)</f>
        <v>0</v>
      </c>
      <c r="E39" s="188">
        <f>SUM(E35:E38)</f>
        <v>127018</v>
      </c>
    </row>
    <row r="40" spans="1:5" ht="12.75">
      <c r="A40" s="175"/>
      <c r="B40" s="175"/>
      <c r="C40" s="175"/>
      <c r="D40" s="175"/>
      <c r="E40" s="175"/>
    </row>
    <row r="41" spans="1:5" ht="15.75">
      <c r="A41" s="854" t="s">
        <v>6</v>
      </c>
      <c r="B41" s="854"/>
      <c r="C41" s="854"/>
      <c r="D41" s="854"/>
      <c r="E41" s="854"/>
    </row>
    <row r="42" spans="1:5" ht="13.5" thickBot="1">
      <c r="A42" s="175"/>
      <c r="B42" s="175"/>
      <c r="C42" s="175"/>
      <c r="D42" s="175"/>
      <c r="E42" s="175"/>
    </row>
    <row r="43" spans="1:8" ht="13.5" thickBot="1">
      <c r="A43" s="859" t="s">
        <v>156</v>
      </c>
      <c r="B43" s="860"/>
      <c r="C43" s="861"/>
      <c r="D43" s="857" t="s">
        <v>164</v>
      </c>
      <c r="E43" s="858"/>
      <c r="H43" s="50"/>
    </row>
    <row r="44" spans="1:5" ht="12.75">
      <c r="A44" s="862"/>
      <c r="B44" s="863"/>
      <c r="C44" s="864"/>
      <c r="D44" s="850"/>
      <c r="E44" s="851"/>
    </row>
    <row r="45" spans="1:5" ht="13.5" thickBot="1">
      <c r="A45" s="865"/>
      <c r="B45" s="866"/>
      <c r="C45" s="867"/>
      <c r="D45" s="852"/>
      <c r="E45" s="853"/>
    </row>
    <row r="46" spans="1:5" ht="13.5" thickBot="1">
      <c r="A46" s="847" t="s">
        <v>63</v>
      </c>
      <c r="B46" s="848"/>
      <c r="C46" s="849"/>
      <c r="D46" s="855">
        <f>SUM(D44:E45)</f>
        <v>0</v>
      </c>
      <c r="E46" s="856"/>
    </row>
  </sheetData>
  <sheetProtection/>
  <mergeCells count="13">
    <mergeCell ref="A46:C46"/>
    <mergeCell ref="D44:E44"/>
    <mergeCell ref="D45:E45"/>
    <mergeCell ref="A41:E41"/>
    <mergeCell ref="D46:E46"/>
    <mergeCell ref="D43:E43"/>
    <mergeCell ref="A43:C43"/>
    <mergeCell ref="A44:C44"/>
    <mergeCell ref="A45:C45"/>
    <mergeCell ref="B2:E2"/>
    <mergeCell ref="B22:E22"/>
    <mergeCell ref="D3:E3"/>
    <mergeCell ref="D23:E23"/>
  </mergeCells>
  <conditionalFormatting sqref="B39:D39 D46:E46 B19:E19 E25:E32 B32:D32 E35:E3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 CE,Félkövér"&amp;12Európai uniós támogatással megvalósuló projektek 
&amp;C&amp;"Times New Roman CE,Félkövér"&amp;12
&amp;R&amp;"Times New Roman CE,Félkövér dőlt"&amp;11 10. mell. 26/2013.(IX.16.) önk. rend.-hez
8.1. mell. a 4/2013. (II.15.) önk. rend.-hez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8.625" style="49" customWidth="1"/>
    <col min="2" max="5" width="13.875" style="49" customWidth="1"/>
    <col min="6" max="16384" width="9.375" style="49" customWidth="1"/>
  </cols>
  <sheetData>
    <row r="1" spans="1:5" ht="12.75">
      <c r="A1" s="175"/>
      <c r="B1" s="175"/>
      <c r="C1" s="175"/>
      <c r="D1" s="175"/>
      <c r="E1" s="175"/>
    </row>
    <row r="2" spans="1:5" ht="15.75">
      <c r="A2" s="176" t="s">
        <v>155</v>
      </c>
      <c r="B2" s="845" t="s">
        <v>668</v>
      </c>
      <c r="C2" s="845"/>
      <c r="D2" s="845"/>
      <c r="E2" s="845"/>
    </row>
    <row r="3" spans="1:5" ht="14.25" thickBot="1">
      <c r="A3" s="175"/>
      <c r="B3" s="175"/>
      <c r="C3" s="175"/>
      <c r="D3" s="846" t="s">
        <v>148</v>
      </c>
      <c r="E3" s="846"/>
    </row>
    <row r="4" spans="1:5" ht="15" customHeight="1" thickBot="1">
      <c r="A4" s="177" t="s">
        <v>147</v>
      </c>
      <c r="B4" s="178" t="s">
        <v>182</v>
      </c>
      <c r="C4" s="178" t="s">
        <v>252</v>
      </c>
      <c r="D4" s="178" t="s">
        <v>5</v>
      </c>
      <c r="E4" s="179" t="s">
        <v>62</v>
      </c>
    </row>
    <row r="5" spans="1:5" ht="12.75">
      <c r="A5" s="180" t="s">
        <v>149</v>
      </c>
      <c r="B5" s="98">
        <v>14202</v>
      </c>
      <c r="C5" s="98"/>
      <c r="D5" s="98"/>
      <c r="E5" s="181">
        <f aca="true" t="shared" si="0" ref="E5:E11">SUM(B5:D5)</f>
        <v>14202</v>
      </c>
    </row>
    <row r="6" spans="1:5" ht="12.75">
      <c r="A6" s="182" t="s">
        <v>162</v>
      </c>
      <c r="B6" s="99"/>
      <c r="C6" s="99"/>
      <c r="D6" s="99"/>
      <c r="E6" s="183">
        <f t="shared" si="0"/>
        <v>0</v>
      </c>
    </row>
    <row r="7" spans="1:5" ht="12.75">
      <c r="A7" s="184" t="s">
        <v>150</v>
      </c>
      <c r="B7" s="100">
        <v>55768</v>
      </c>
      <c r="C7" s="100"/>
      <c r="D7" s="100"/>
      <c r="E7" s="185">
        <f t="shared" si="0"/>
        <v>55768</v>
      </c>
    </row>
    <row r="8" spans="1:5" ht="12.75">
      <c r="A8" s="184" t="s">
        <v>163</v>
      </c>
      <c r="B8" s="100"/>
      <c r="C8" s="100"/>
      <c r="D8" s="100"/>
      <c r="E8" s="185">
        <f t="shared" si="0"/>
        <v>0</v>
      </c>
    </row>
    <row r="9" spans="1:5" ht="12.75">
      <c r="A9" s="184" t="s">
        <v>151</v>
      </c>
      <c r="B9" s="100"/>
      <c r="C9" s="100"/>
      <c r="D9" s="100"/>
      <c r="E9" s="185">
        <f t="shared" si="0"/>
        <v>0</v>
      </c>
    </row>
    <row r="10" spans="1:5" ht="12.75">
      <c r="A10" s="184" t="s">
        <v>152</v>
      </c>
      <c r="B10" s="100"/>
      <c r="C10" s="100"/>
      <c r="D10" s="100"/>
      <c r="E10" s="185">
        <f t="shared" si="0"/>
        <v>0</v>
      </c>
    </row>
    <row r="11" spans="1:5" ht="13.5" thickBot="1">
      <c r="A11" s="101"/>
      <c r="B11" s="102"/>
      <c r="C11" s="102"/>
      <c r="D11" s="102"/>
      <c r="E11" s="185">
        <f t="shared" si="0"/>
        <v>0</v>
      </c>
    </row>
    <row r="12" spans="1:5" ht="13.5" thickBot="1">
      <c r="A12" s="186" t="s">
        <v>154</v>
      </c>
      <c r="B12" s="187">
        <f>B5+SUM(B7:B11)</f>
        <v>69970</v>
      </c>
      <c r="C12" s="187">
        <f>C5+SUM(C7:C11)</f>
        <v>0</v>
      </c>
      <c r="D12" s="187">
        <f>D5+SUM(D7:D11)</f>
        <v>0</v>
      </c>
      <c r="E12" s="188">
        <f>E5+SUM(E7:E11)</f>
        <v>69970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177" t="s">
        <v>153</v>
      </c>
      <c r="B14" s="178" t="s">
        <v>182</v>
      </c>
      <c r="C14" s="178" t="s">
        <v>252</v>
      </c>
      <c r="D14" s="178" t="s">
        <v>5</v>
      </c>
      <c r="E14" s="179" t="s">
        <v>62</v>
      </c>
    </row>
    <row r="15" spans="1:5" ht="12.75">
      <c r="A15" s="180" t="s">
        <v>158</v>
      </c>
      <c r="B15" s="98">
        <v>3168</v>
      </c>
      <c r="C15" s="98"/>
      <c r="D15" s="98"/>
      <c r="E15" s="181">
        <f aca="true" t="shared" si="1" ref="E15:E21">SUM(B15:D15)</f>
        <v>3168</v>
      </c>
    </row>
    <row r="16" spans="1:5" ht="12.75">
      <c r="A16" s="189" t="s">
        <v>159</v>
      </c>
      <c r="B16" s="750">
        <v>58162</v>
      </c>
      <c r="C16" s="100"/>
      <c r="D16" s="100"/>
      <c r="E16" s="185">
        <f t="shared" si="1"/>
        <v>58162</v>
      </c>
    </row>
    <row r="17" spans="1:5" ht="12.75">
      <c r="A17" s="184" t="s">
        <v>160</v>
      </c>
      <c r="B17" s="750">
        <v>8640</v>
      </c>
      <c r="C17" s="100"/>
      <c r="D17" s="100"/>
      <c r="E17" s="185">
        <f t="shared" si="1"/>
        <v>8640</v>
      </c>
    </row>
    <row r="18" spans="1:5" ht="12.75">
      <c r="A18" s="184" t="s">
        <v>161</v>
      </c>
      <c r="B18" s="100"/>
      <c r="C18" s="100"/>
      <c r="D18" s="100"/>
      <c r="E18" s="185">
        <f t="shared" si="1"/>
        <v>0</v>
      </c>
    </row>
    <row r="19" spans="1:5" ht="12.75">
      <c r="A19" s="103"/>
      <c r="B19" s="100"/>
      <c r="C19" s="100"/>
      <c r="D19" s="100"/>
      <c r="E19" s="185">
        <f t="shared" si="1"/>
        <v>0</v>
      </c>
    </row>
    <row r="20" spans="1:5" ht="12.75">
      <c r="A20" s="103"/>
      <c r="B20" s="100"/>
      <c r="C20" s="100"/>
      <c r="D20" s="100"/>
      <c r="E20" s="185">
        <f t="shared" si="1"/>
        <v>0</v>
      </c>
    </row>
    <row r="21" spans="1:5" ht="13.5" thickBot="1">
      <c r="A21" s="101"/>
      <c r="B21" s="102"/>
      <c r="C21" s="102"/>
      <c r="D21" s="102"/>
      <c r="E21" s="185">
        <f t="shared" si="1"/>
        <v>0</v>
      </c>
    </row>
    <row r="22" spans="1:5" ht="13.5" thickBot="1">
      <c r="A22" s="186" t="s">
        <v>63</v>
      </c>
      <c r="B22" s="187">
        <f>SUM(B15:B21)</f>
        <v>69970</v>
      </c>
      <c r="C22" s="187">
        <f>SUM(C15:C21)</f>
        <v>0</v>
      </c>
      <c r="D22" s="187">
        <f>SUM(D15:D21)</f>
        <v>0</v>
      </c>
      <c r="E22" s="188">
        <f>SUM(E15:E21)</f>
        <v>69970</v>
      </c>
    </row>
    <row r="23" spans="1:5" ht="12.75">
      <c r="A23" s="175"/>
      <c r="B23" s="175"/>
      <c r="C23" s="175"/>
      <c r="D23" s="175"/>
      <c r="E23" s="175"/>
    </row>
    <row r="24" spans="1:5" ht="12.75">
      <c r="A24" s="175"/>
      <c r="B24" s="175"/>
      <c r="C24" s="175"/>
      <c r="D24" s="175"/>
      <c r="E24" s="175"/>
    </row>
    <row r="25" spans="1:5" ht="32.25" customHeight="1">
      <c r="A25" s="176" t="s">
        <v>155</v>
      </c>
      <c r="B25" s="868" t="s">
        <v>568</v>
      </c>
      <c r="C25" s="868"/>
      <c r="D25" s="868"/>
      <c r="E25" s="868"/>
    </row>
    <row r="26" spans="1:5" ht="14.25" thickBot="1">
      <c r="A26" s="175"/>
      <c r="B26" s="175"/>
      <c r="C26" s="175"/>
      <c r="D26" s="846" t="s">
        <v>148</v>
      </c>
      <c r="E26" s="846"/>
    </row>
    <row r="27" spans="1:5" ht="13.5" thickBot="1">
      <c r="A27" s="177" t="s">
        <v>147</v>
      </c>
      <c r="B27" s="178" t="s">
        <v>182</v>
      </c>
      <c r="C27" s="178" t="s">
        <v>252</v>
      </c>
      <c r="D27" s="178" t="s">
        <v>5</v>
      </c>
      <c r="E27" s="179" t="s">
        <v>62</v>
      </c>
    </row>
    <row r="28" spans="1:5" ht="12.75">
      <c r="A28" s="180" t="s">
        <v>149</v>
      </c>
      <c r="B28" s="98"/>
      <c r="C28" s="98"/>
      <c r="D28" s="98"/>
      <c r="E28" s="181">
        <f aca="true" t="shared" si="2" ref="E28:E34">SUM(B28:D28)</f>
        <v>0</v>
      </c>
    </row>
    <row r="29" spans="1:5" ht="12.75">
      <c r="A29" s="182" t="s">
        <v>162</v>
      </c>
      <c r="B29" s="99"/>
      <c r="C29" s="99"/>
      <c r="D29" s="99"/>
      <c r="E29" s="183">
        <f t="shared" si="2"/>
        <v>0</v>
      </c>
    </row>
    <row r="30" spans="1:5" ht="12.75">
      <c r="A30" s="184" t="s">
        <v>150</v>
      </c>
      <c r="B30" s="100">
        <v>12940</v>
      </c>
      <c r="C30" s="100">
        <v>3678</v>
      </c>
      <c r="D30" s="100"/>
      <c r="E30" s="185">
        <f t="shared" si="2"/>
        <v>16618</v>
      </c>
    </row>
    <row r="31" spans="1:5" ht="12.75">
      <c r="A31" s="184" t="s">
        <v>163</v>
      </c>
      <c r="B31" s="100"/>
      <c r="C31" s="100"/>
      <c r="D31" s="100"/>
      <c r="E31" s="185">
        <f t="shared" si="2"/>
        <v>0</v>
      </c>
    </row>
    <row r="32" spans="1:5" ht="12.75">
      <c r="A32" s="184" t="s">
        <v>151</v>
      </c>
      <c r="B32" s="100"/>
      <c r="C32" s="100"/>
      <c r="D32" s="100"/>
      <c r="E32" s="185">
        <f t="shared" si="2"/>
        <v>0</v>
      </c>
    </row>
    <row r="33" spans="1:5" ht="12.75">
      <c r="A33" s="184" t="s">
        <v>152</v>
      </c>
      <c r="B33" s="100"/>
      <c r="C33" s="100"/>
      <c r="D33" s="100"/>
      <c r="E33" s="185">
        <f t="shared" si="2"/>
        <v>0</v>
      </c>
    </row>
    <row r="34" spans="1:5" ht="13.5" thickBot="1">
      <c r="A34" s="101"/>
      <c r="B34" s="102"/>
      <c r="C34" s="102"/>
      <c r="D34" s="102"/>
      <c r="E34" s="185">
        <f t="shared" si="2"/>
        <v>0</v>
      </c>
    </row>
    <row r="35" spans="1:5" ht="13.5" thickBot="1">
      <c r="A35" s="186" t="s">
        <v>154</v>
      </c>
      <c r="B35" s="187">
        <f>B28+SUM(B30:B34)</f>
        <v>12940</v>
      </c>
      <c r="C35" s="187">
        <f>C28+SUM(C30:C34)</f>
        <v>3678</v>
      </c>
      <c r="D35" s="187">
        <f>D28+SUM(D30:D34)</f>
        <v>0</v>
      </c>
      <c r="E35" s="188">
        <f>E28+SUM(E30:E34)</f>
        <v>16618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177" t="s">
        <v>153</v>
      </c>
      <c r="B37" s="178" t="s">
        <v>182</v>
      </c>
      <c r="C37" s="178" t="s">
        <v>252</v>
      </c>
      <c r="D37" s="178" t="s">
        <v>5</v>
      </c>
      <c r="E37" s="179" t="s">
        <v>62</v>
      </c>
    </row>
    <row r="38" spans="1:5" ht="12.75">
      <c r="A38" s="180" t="s">
        <v>158</v>
      </c>
      <c r="B38" s="98">
        <v>4013</v>
      </c>
      <c r="C38" s="98">
        <v>1834</v>
      </c>
      <c r="D38" s="98"/>
      <c r="E38" s="181">
        <f aca="true" t="shared" si="3" ref="E38:E44">SUM(B38:D38)</f>
        <v>5847</v>
      </c>
    </row>
    <row r="39" spans="1:5" ht="12.75">
      <c r="A39" s="189" t="s">
        <v>159</v>
      </c>
      <c r="B39" s="100">
        <v>4325</v>
      </c>
      <c r="C39" s="100">
        <v>81</v>
      </c>
      <c r="D39" s="100"/>
      <c r="E39" s="185">
        <f t="shared" si="3"/>
        <v>4406</v>
      </c>
    </row>
    <row r="40" spans="1:5" ht="12.75">
      <c r="A40" s="184" t="s">
        <v>160</v>
      </c>
      <c r="B40" s="100">
        <v>3586</v>
      </c>
      <c r="C40" s="100">
        <v>1708</v>
      </c>
      <c r="D40" s="100"/>
      <c r="E40" s="185">
        <f t="shared" si="3"/>
        <v>5294</v>
      </c>
    </row>
    <row r="41" spans="1:5" ht="12.75">
      <c r="A41" s="184" t="s">
        <v>161</v>
      </c>
      <c r="B41" s="100">
        <v>1016</v>
      </c>
      <c r="C41" s="100">
        <v>55</v>
      </c>
      <c r="D41" s="100"/>
      <c r="E41" s="185">
        <f t="shared" si="3"/>
        <v>1071</v>
      </c>
    </row>
    <row r="42" spans="1:5" ht="12.75">
      <c r="A42" s="103"/>
      <c r="B42" s="100"/>
      <c r="C42" s="100"/>
      <c r="D42" s="100"/>
      <c r="E42" s="185">
        <f t="shared" si="3"/>
        <v>0</v>
      </c>
    </row>
    <row r="43" spans="1:5" ht="12.75">
      <c r="A43" s="103"/>
      <c r="B43" s="100"/>
      <c r="C43" s="100"/>
      <c r="D43" s="100"/>
      <c r="E43" s="185">
        <f t="shared" si="3"/>
        <v>0</v>
      </c>
    </row>
    <row r="44" spans="1:5" ht="13.5" thickBot="1">
      <c r="A44" s="101"/>
      <c r="B44" s="102"/>
      <c r="C44" s="102"/>
      <c r="D44" s="102"/>
      <c r="E44" s="185">
        <f t="shared" si="3"/>
        <v>0</v>
      </c>
    </row>
    <row r="45" spans="1:5" ht="13.5" thickBot="1">
      <c r="A45" s="186" t="s">
        <v>63</v>
      </c>
      <c r="B45" s="187">
        <f>SUM(B38:B44)</f>
        <v>12940</v>
      </c>
      <c r="C45" s="187">
        <f>SUM(C38:C44)</f>
        <v>3678</v>
      </c>
      <c r="D45" s="187">
        <f>SUM(D38:D44)</f>
        <v>0</v>
      </c>
      <c r="E45" s="188">
        <f>SUM(E38:E44)</f>
        <v>16618</v>
      </c>
    </row>
    <row r="46" spans="1:5" ht="12.75">
      <c r="A46" s="175"/>
      <c r="B46" s="175"/>
      <c r="C46" s="175"/>
      <c r="D46" s="175"/>
      <c r="E46" s="175"/>
    </row>
    <row r="47" spans="1:5" ht="15.75">
      <c r="A47" s="854" t="s">
        <v>6</v>
      </c>
      <c r="B47" s="854"/>
      <c r="C47" s="854"/>
      <c r="D47" s="854"/>
      <c r="E47" s="854"/>
    </row>
    <row r="48" spans="1:5" ht="13.5" thickBot="1">
      <c r="A48" s="175"/>
      <c r="B48" s="175"/>
      <c r="C48" s="175"/>
      <c r="D48" s="175"/>
      <c r="E48" s="175"/>
    </row>
    <row r="49" spans="1:8" ht="13.5" thickBot="1">
      <c r="A49" s="859" t="s">
        <v>156</v>
      </c>
      <c r="B49" s="860"/>
      <c r="C49" s="861"/>
      <c r="D49" s="857" t="s">
        <v>164</v>
      </c>
      <c r="E49" s="858"/>
      <c r="H49" s="50"/>
    </row>
    <row r="50" spans="1:5" ht="12.75">
      <c r="A50" s="862"/>
      <c r="B50" s="863"/>
      <c r="C50" s="864"/>
      <c r="D50" s="850"/>
      <c r="E50" s="851"/>
    </row>
    <row r="51" spans="1:5" ht="13.5" thickBot="1">
      <c r="A51" s="865"/>
      <c r="B51" s="866"/>
      <c r="C51" s="867"/>
      <c r="D51" s="852"/>
      <c r="E51" s="853"/>
    </row>
    <row r="52" spans="1:5" ht="13.5" thickBot="1">
      <c r="A52" s="847" t="s">
        <v>63</v>
      </c>
      <c r="B52" s="848"/>
      <c r="C52" s="849"/>
      <c r="D52" s="855">
        <f>SUM(D50:E51)</f>
        <v>0</v>
      </c>
      <c r="E52" s="856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mell. a 26/2013.(IX.16.) önk. rend.-hez 
8.3. mell. a 4/2013. (II.15.) önk. rend.-hez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L87"/>
  <sheetViews>
    <sheetView zoomScalePageLayoutView="0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4" sqref="K84"/>
    </sheetView>
  </sheetViews>
  <sheetFormatPr defaultColWidth="10.625" defaultRowHeight="12.75"/>
  <cols>
    <col min="1" max="1" width="42.375" style="397" customWidth="1"/>
    <col min="2" max="3" width="9.50390625" style="398" customWidth="1"/>
    <col min="4" max="4" width="9.375" style="398" bestFit="1" customWidth="1"/>
    <col min="5" max="6" width="9.50390625" style="398" customWidth="1"/>
    <col min="7" max="7" width="9.50390625" style="399" customWidth="1"/>
    <col min="8" max="8" width="1.12109375" style="399" customWidth="1"/>
    <col min="9" max="13" width="9.50390625" style="397" customWidth="1"/>
    <col min="14" max="14" width="9.50390625" style="400" customWidth="1"/>
    <col min="15" max="16384" width="10.625" style="397" customWidth="1"/>
  </cols>
  <sheetData>
    <row r="1" spans="10:13" ht="12.75">
      <c r="J1" s="876" t="s">
        <v>678</v>
      </c>
      <c r="K1" s="876"/>
      <c r="L1" s="876"/>
      <c r="M1" s="876"/>
    </row>
    <row r="2" spans="1:14" ht="12.75">
      <c r="A2" s="401"/>
      <c r="I2" s="401"/>
      <c r="J2" s="875" t="s">
        <v>643</v>
      </c>
      <c r="K2" s="875"/>
      <c r="L2" s="875"/>
      <c r="M2" s="875"/>
      <c r="N2" s="402"/>
    </row>
    <row r="3" spans="1:14" ht="17.25" customHeight="1">
      <c r="A3" s="403" t="s">
        <v>504</v>
      </c>
      <c r="B3" s="404"/>
      <c r="C3" s="404"/>
      <c r="D3" s="404"/>
      <c r="E3" s="404"/>
      <c r="F3" s="404"/>
      <c r="G3" s="405"/>
      <c r="H3" s="405"/>
      <c r="I3" s="406"/>
      <c r="J3" s="406"/>
      <c r="K3" s="406"/>
      <c r="L3" s="406"/>
      <c r="M3" s="406"/>
      <c r="N3" s="407"/>
    </row>
    <row r="4" spans="1:14" ht="19.5">
      <c r="A4" s="408" t="s">
        <v>414</v>
      </c>
      <c r="B4" s="404"/>
      <c r="C4" s="404"/>
      <c r="D4" s="404"/>
      <c r="E4" s="404"/>
      <c r="F4" s="404"/>
      <c r="G4" s="405"/>
      <c r="H4" s="405"/>
      <c r="I4" s="406"/>
      <c r="J4" s="406"/>
      <c r="K4" s="406"/>
      <c r="L4" s="406"/>
      <c r="M4" s="406"/>
      <c r="N4" s="407"/>
    </row>
    <row r="5" spans="1:14" ht="0.75" customHeight="1" thickBot="1">
      <c r="A5" s="409"/>
      <c r="B5" s="404"/>
      <c r="C5" s="404"/>
      <c r="D5" s="404"/>
      <c r="E5" s="404"/>
      <c r="F5" s="404"/>
      <c r="G5" s="405"/>
      <c r="H5" s="405"/>
      <c r="I5" s="406"/>
      <c r="J5" s="406"/>
      <c r="K5" s="406"/>
      <c r="L5" s="406"/>
      <c r="M5" s="406"/>
      <c r="N5" s="402" t="s">
        <v>415</v>
      </c>
    </row>
    <row r="6" spans="1:14" ht="15.75">
      <c r="A6" s="410" t="s">
        <v>254</v>
      </c>
      <c r="B6" s="869" t="s">
        <v>416</v>
      </c>
      <c r="C6" s="870"/>
      <c r="D6" s="870"/>
      <c r="E6" s="870"/>
      <c r="F6" s="870"/>
      <c r="G6" s="871"/>
      <c r="H6" s="411"/>
      <c r="I6" s="869" t="s">
        <v>417</v>
      </c>
      <c r="J6" s="870"/>
      <c r="K6" s="870"/>
      <c r="L6" s="870"/>
      <c r="M6" s="870"/>
      <c r="N6" s="871"/>
    </row>
    <row r="7" spans="1:14" ht="12.75">
      <c r="A7" s="412"/>
      <c r="B7" s="413" t="s">
        <v>418</v>
      </c>
      <c r="C7" s="414" t="s">
        <v>419</v>
      </c>
      <c r="D7" s="414" t="s">
        <v>420</v>
      </c>
      <c r="E7" s="414" t="s">
        <v>421</v>
      </c>
      <c r="F7" s="414" t="s">
        <v>422</v>
      </c>
      <c r="G7" s="415" t="s">
        <v>423</v>
      </c>
      <c r="H7" s="416"/>
      <c r="I7" s="413" t="s">
        <v>418</v>
      </c>
      <c r="J7" s="414" t="s">
        <v>419</v>
      </c>
      <c r="K7" s="414" t="s">
        <v>420</v>
      </c>
      <c r="L7" s="414" t="s">
        <v>151</v>
      </c>
      <c r="M7" s="414" t="s">
        <v>422</v>
      </c>
      <c r="N7" s="415" t="s">
        <v>423</v>
      </c>
    </row>
    <row r="8" spans="1:14" ht="13.5" thickBot="1">
      <c r="A8" s="417"/>
      <c r="B8" s="418" t="s">
        <v>424</v>
      </c>
      <c r="C8" s="419" t="s">
        <v>424</v>
      </c>
      <c r="D8" s="419" t="s">
        <v>425</v>
      </c>
      <c r="E8" s="419" t="s">
        <v>426</v>
      </c>
      <c r="F8" s="419" t="s">
        <v>427</v>
      </c>
      <c r="G8" s="420" t="s">
        <v>428</v>
      </c>
      <c r="H8" s="421"/>
      <c r="I8" s="418" t="s">
        <v>429</v>
      </c>
      <c r="J8" s="419" t="s">
        <v>430</v>
      </c>
      <c r="K8" s="419" t="s">
        <v>431</v>
      </c>
      <c r="L8" s="419"/>
      <c r="M8" s="419" t="s">
        <v>432</v>
      </c>
      <c r="N8" s="420" t="s">
        <v>433</v>
      </c>
    </row>
    <row r="9" spans="1:194" ht="12.75">
      <c r="A9" s="562" t="s">
        <v>434</v>
      </c>
      <c r="B9" s="422"/>
      <c r="C9" s="423"/>
      <c r="D9" s="424">
        <v>13419</v>
      </c>
      <c r="E9" s="423"/>
      <c r="F9" s="425">
        <v>6984</v>
      </c>
      <c r="G9" s="426">
        <f aca="true" t="shared" si="0" ref="G9:G23">SUM(B9:F9)</f>
        <v>20403</v>
      </c>
      <c r="H9" s="427"/>
      <c r="I9" s="428"/>
      <c r="J9" s="425">
        <v>717</v>
      </c>
      <c r="K9" s="429">
        <v>10440</v>
      </c>
      <c r="L9" s="423"/>
      <c r="M9" s="423"/>
      <c r="N9" s="426">
        <f aca="true" t="shared" si="1" ref="N9:N18">SUM(I9:M9)</f>
        <v>11157</v>
      </c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0"/>
      <c r="ED9" s="430"/>
      <c r="EE9" s="430"/>
      <c r="EF9" s="430"/>
      <c r="EG9" s="430"/>
      <c r="EH9" s="430"/>
      <c r="EI9" s="430"/>
      <c r="EJ9" s="430"/>
      <c r="EK9" s="430"/>
      <c r="EL9" s="430"/>
      <c r="EM9" s="430"/>
      <c r="EN9" s="430"/>
      <c r="EO9" s="430"/>
      <c r="EP9" s="430"/>
      <c r="EQ9" s="430"/>
      <c r="ER9" s="430"/>
      <c r="ES9" s="430"/>
      <c r="ET9" s="430"/>
      <c r="EU9" s="430"/>
      <c r="EV9" s="430"/>
      <c r="EW9" s="430"/>
      <c r="EX9" s="430"/>
      <c r="EY9" s="430"/>
      <c r="EZ9" s="430"/>
      <c r="FA9" s="430"/>
      <c r="FB9" s="430"/>
      <c r="FC9" s="430"/>
      <c r="FD9" s="430"/>
      <c r="FE9" s="430"/>
      <c r="FF9" s="430"/>
      <c r="FG9" s="430"/>
      <c r="FH9" s="430"/>
      <c r="FI9" s="430"/>
      <c r="FJ9" s="430"/>
      <c r="FK9" s="430"/>
      <c r="FL9" s="430"/>
      <c r="FM9" s="430"/>
      <c r="FN9" s="430"/>
      <c r="FO9" s="430"/>
      <c r="FP9" s="430"/>
      <c r="FQ9" s="430"/>
      <c r="FR9" s="430"/>
      <c r="FS9" s="430"/>
      <c r="FT9" s="430"/>
      <c r="FU9" s="430"/>
      <c r="FV9" s="430"/>
      <c r="FW9" s="430"/>
      <c r="FX9" s="430"/>
      <c r="FY9" s="430"/>
      <c r="FZ9" s="430"/>
      <c r="GA9" s="430"/>
      <c r="GB9" s="430"/>
      <c r="GC9" s="430"/>
      <c r="GD9" s="430"/>
      <c r="GE9" s="430"/>
      <c r="GF9" s="430"/>
      <c r="GG9" s="430"/>
      <c r="GH9" s="430"/>
      <c r="GI9" s="430"/>
      <c r="GJ9" s="430"/>
      <c r="GK9" s="430"/>
      <c r="GL9" s="430"/>
    </row>
    <row r="10" spans="1:14" ht="12.75">
      <c r="A10" s="431" t="s">
        <v>435</v>
      </c>
      <c r="B10" s="432"/>
      <c r="C10" s="433"/>
      <c r="D10" s="433"/>
      <c r="E10" s="433"/>
      <c r="F10" s="433"/>
      <c r="G10" s="434">
        <f t="shared" si="0"/>
        <v>0</v>
      </c>
      <c r="H10" s="435"/>
      <c r="I10" s="432">
        <v>17517</v>
      </c>
      <c r="J10" s="433"/>
      <c r="K10" s="433">
        <v>690</v>
      </c>
      <c r="L10" s="433"/>
      <c r="M10" s="433"/>
      <c r="N10" s="434">
        <f t="shared" si="1"/>
        <v>18207</v>
      </c>
    </row>
    <row r="11" spans="1:14" ht="12.75">
      <c r="A11" s="436" t="s">
        <v>436</v>
      </c>
      <c r="B11" s="432"/>
      <c r="C11" s="433"/>
      <c r="D11" s="433">
        <v>8493</v>
      </c>
      <c r="E11" s="433"/>
      <c r="F11" s="433"/>
      <c r="G11" s="434">
        <f t="shared" si="0"/>
        <v>8493</v>
      </c>
      <c r="H11" s="435"/>
      <c r="I11" s="451">
        <v>1651</v>
      </c>
      <c r="J11" s="433"/>
      <c r="K11" s="433"/>
      <c r="L11" s="433"/>
      <c r="M11" s="433"/>
      <c r="N11" s="434">
        <f t="shared" si="1"/>
        <v>1651</v>
      </c>
    </row>
    <row r="12" spans="1:14" ht="12.75">
      <c r="A12" s="436" t="s">
        <v>437</v>
      </c>
      <c r="B12" s="439"/>
      <c r="C12" s="440"/>
      <c r="D12" s="816">
        <v>88772</v>
      </c>
      <c r="E12" s="440"/>
      <c r="F12" s="440"/>
      <c r="G12" s="434">
        <f t="shared" si="0"/>
        <v>88772</v>
      </c>
      <c r="H12" s="440" t="e">
        <f>SUM(#REF!)</f>
        <v>#REF!</v>
      </c>
      <c r="I12" s="449">
        <v>14706</v>
      </c>
      <c r="J12" s="816">
        <v>125313</v>
      </c>
      <c r="K12" s="449"/>
      <c r="L12" s="440"/>
      <c r="M12" s="440"/>
      <c r="N12" s="434">
        <f t="shared" si="1"/>
        <v>140019</v>
      </c>
    </row>
    <row r="13" spans="1:14" ht="12.75">
      <c r="A13" s="448" t="s">
        <v>505</v>
      </c>
      <c r="B13" s="442"/>
      <c r="C13" s="443"/>
      <c r="D13" s="449"/>
      <c r="E13" s="443"/>
      <c r="F13" s="444"/>
      <c r="G13" s="450">
        <f t="shared" si="0"/>
        <v>0</v>
      </c>
      <c r="H13" s="435"/>
      <c r="I13" s="442"/>
      <c r="J13" s="449"/>
      <c r="K13" s="443"/>
      <c r="L13" s="443"/>
      <c r="M13" s="447"/>
      <c r="N13" s="450">
        <f t="shared" si="1"/>
        <v>0</v>
      </c>
    </row>
    <row r="14" spans="1:14" ht="12.75">
      <c r="A14" s="431" t="s">
        <v>652</v>
      </c>
      <c r="B14" s="451"/>
      <c r="C14" s="433"/>
      <c r="D14" s="433">
        <v>114316</v>
      </c>
      <c r="E14" s="433"/>
      <c r="F14" s="452"/>
      <c r="G14" s="434">
        <f t="shared" si="0"/>
        <v>114316</v>
      </c>
      <c r="H14" s="435"/>
      <c r="I14" s="451">
        <v>8782</v>
      </c>
      <c r="J14" s="449">
        <v>119506</v>
      </c>
      <c r="K14" s="433"/>
      <c r="L14" s="433"/>
      <c r="M14" s="433"/>
      <c r="N14" s="434">
        <f t="shared" si="1"/>
        <v>128288</v>
      </c>
    </row>
    <row r="15" spans="1:14" ht="12.75">
      <c r="A15" s="431" t="s">
        <v>440</v>
      </c>
      <c r="B15" s="453"/>
      <c r="C15" s="433"/>
      <c r="D15" s="433"/>
      <c r="E15" s="433"/>
      <c r="F15" s="452"/>
      <c r="G15" s="434">
        <f t="shared" si="0"/>
        <v>0</v>
      </c>
      <c r="H15" s="435"/>
      <c r="I15" s="451">
        <v>9370</v>
      </c>
      <c r="J15" s="433"/>
      <c r="K15" s="433"/>
      <c r="L15" s="433"/>
      <c r="M15" s="433"/>
      <c r="N15" s="434">
        <f t="shared" si="1"/>
        <v>9370</v>
      </c>
    </row>
    <row r="16" spans="1:14" ht="12.75">
      <c r="A16" s="431" t="s">
        <v>441</v>
      </c>
      <c r="B16" s="432"/>
      <c r="C16" s="433"/>
      <c r="D16" s="433"/>
      <c r="E16" s="433"/>
      <c r="F16" s="433"/>
      <c r="G16" s="434">
        <f t="shared" si="0"/>
        <v>0</v>
      </c>
      <c r="H16" s="435"/>
      <c r="I16" s="451"/>
      <c r="J16" s="449"/>
      <c r="K16" s="449">
        <v>2682</v>
      </c>
      <c r="L16" s="433"/>
      <c r="M16" s="433"/>
      <c r="N16" s="434">
        <f t="shared" si="1"/>
        <v>2682</v>
      </c>
    </row>
    <row r="17" spans="1:14" ht="12.75">
      <c r="A17" s="431" t="s">
        <v>442</v>
      </c>
      <c r="B17" s="432"/>
      <c r="C17" s="433"/>
      <c r="D17" s="433"/>
      <c r="E17" s="433"/>
      <c r="F17" s="433"/>
      <c r="G17" s="434">
        <f t="shared" si="0"/>
        <v>0</v>
      </c>
      <c r="H17" s="435"/>
      <c r="I17" s="451"/>
      <c r="J17" s="449"/>
      <c r="K17" s="449"/>
      <c r="L17" s="433"/>
      <c r="M17" s="433"/>
      <c r="N17" s="434">
        <f t="shared" si="1"/>
        <v>0</v>
      </c>
    </row>
    <row r="18" spans="1:14" ht="12.75">
      <c r="A18" s="431" t="s">
        <v>443</v>
      </c>
      <c r="B18" s="432"/>
      <c r="C18" s="433"/>
      <c r="D18" s="433"/>
      <c r="E18" s="433"/>
      <c r="F18" s="433"/>
      <c r="G18" s="434">
        <f t="shared" si="0"/>
        <v>0</v>
      </c>
      <c r="H18" s="435"/>
      <c r="I18" s="451">
        <v>707</v>
      </c>
      <c r="J18" s="449"/>
      <c r="K18" s="449"/>
      <c r="L18" s="433"/>
      <c r="M18" s="433"/>
      <c r="N18" s="434">
        <f t="shared" si="1"/>
        <v>707</v>
      </c>
    </row>
    <row r="19" spans="1:14" ht="12.75">
      <c r="A19" s="431" t="s">
        <v>444</v>
      </c>
      <c r="B19" s="432">
        <v>5080</v>
      </c>
      <c r="C19" s="433"/>
      <c r="D19" s="433"/>
      <c r="E19" s="433"/>
      <c r="F19" s="433"/>
      <c r="G19" s="434">
        <f t="shared" si="0"/>
        <v>5080</v>
      </c>
      <c r="H19" s="435"/>
      <c r="I19" s="432">
        <v>8645</v>
      </c>
      <c r="J19" s="433"/>
      <c r="K19" s="433"/>
      <c r="L19" s="433"/>
      <c r="M19" s="433"/>
      <c r="N19" s="434">
        <f aca="true" t="shared" si="2" ref="N19:N35">SUM(I19:M19)</f>
        <v>8645</v>
      </c>
    </row>
    <row r="20" spans="1:14" ht="12.75">
      <c r="A20" s="431" t="s">
        <v>445</v>
      </c>
      <c r="B20" s="442"/>
      <c r="C20" s="443"/>
      <c r="D20" s="443"/>
      <c r="E20" s="443"/>
      <c r="F20" s="443"/>
      <c r="G20" s="450">
        <f t="shared" si="0"/>
        <v>0</v>
      </c>
      <c r="H20" s="454"/>
      <c r="I20" s="451">
        <v>14566</v>
      </c>
      <c r="J20" s="443"/>
      <c r="K20" s="443"/>
      <c r="L20" s="443"/>
      <c r="M20" s="443"/>
      <c r="N20" s="450">
        <f t="shared" si="2"/>
        <v>14566</v>
      </c>
    </row>
    <row r="21" spans="1:14" ht="12.75">
      <c r="A21" s="455" t="s">
        <v>506</v>
      </c>
      <c r="B21" s="442"/>
      <c r="C21" s="443"/>
      <c r="D21" s="443"/>
      <c r="E21" s="443"/>
      <c r="F21" s="443"/>
      <c r="G21" s="450">
        <f t="shared" si="0"/>
        <v>0</v>
      </c>
      <c r="H21" s="454"/>
      <c r="I21" s="451">
        <v>300</v>
      </c>
      <c r="J21" s="443"/>
      <c r="K21" s="443"/>
      <c r="L21" s="443"/>
      <c r="M21" s="443"/>
      <c r="N21" s="450">
        <f t="shared" si="2"/>
        <v>300</v>
      </c>
    </row>
    <row r="22" spans="1:14" ht="12.75">
      <c r="A22" s="455" t="s">
        <v>446</v>
      </c>
      <c r="B22" s="456"/>
      <c r="C22" s="443"/>
      <c r="D22" s="449"/>
      <c r="E22" s="457"/>
      <c r="F22" s="449"/>
      <c r="G22" s="450">
        <f t="shared" si="0"/>
        <v>0</v>
      </c>
      <c r="H22" s="454"/>
      <c r="I22" s="451"/>
      <c r="J22" s="449"/>
      <c r="K22" s="449"/>
      <c r="L22" s="449"/>
      <c r="M22" s="458"/>
      <c r="N22" s="450">
        <f t="shared" si="2"/>
        <v>0</v>
      </c>
    </row>
    <row r="23" spans="1:14" ht="12.75">
      <c r="A23" s="431" t="s">
        <v>447</v>
      </c>
      <c r="B23" s="442"/>
      <c r="C23" s="443"/>
      <c r="D23" s="449"/>
      <c r="E23" s="457"/>
      <c r="F23" s="443"/>
      <c r="G23" s="450">
        <f t="shared" si="0"/>
        <v>0</v>
      </c>
      <c r="H23" s="454"/>
      <c r="I23" s="451"/>
      <c r="J23" s="443"/>
      <c r="K23" s="443"/>
      <c r="L23" s="443"/>
      <c r="M23" s="443"/>
      <c r="N23" s="450">
        <f t="shared" si="2"/>
        <v>0</v>
      </c>
    </row>
    <row r="24" spans="1:14" ht="12.75">
      <c r="A24" s="438" t="s">
        <v>448</v>
      </c>
      <c r="B24" s="439">
        <f>SUM(B25:B27)</f>
        <v>312591</v>
      </c>
      <c r="C24" s="440">
        <f>SUM(C25:C27)</f>
        <v>0</v>
      </c>
      <c r="D24" s="459"/>
      <c r="E24" s="459"/>
      <c r="F24" s="440"/>
      <c r="G24" s="450">
        <f>SUM(G25:G27)</f>
        <v>312591</v>
      </c>
      <c r="H24" s="454"/>
      <c r="I24" s="442"/>
      <c r="J24" s="443"/>
      <c r="K24" s="443">
        <f>SUM(K25:K27)</f>
        <v>0</v>
      </c>
      <c r="L24" s="443"/>
      <c r="M24" s="443"/>
      <c r="N24" s="450">
        <f t="shared" si="2"/>
        <v>0</v>
      </c>
    </row>
    <row r="25" spans="1:14" ht="12.75">
      <c r="A25" s="441" t="s">
        <v>449</v>
      </c>
      <c r="B25" s="451">
        <v>281191</v>
      </c>
      <c r="C25" s="443"/>
      <c r="D25" s="457"/>
      <c r="E25" s="457"/>
      <c r="F25" s="443"/>
      <c r="G25" s="445">
        <f>SUM(B25:F25)</f>
        <v>281191</v>
      </c>
      <c r="H25" s="454"/>
      <c r="I25" s="442"/>
      <c r="J25" s="443"/>
      <c r="K25" s="443"/>
      <c r="L25" s="443"/>
      <c r="M25" s="443"/>
      <c r="N25" s="445">
        <f t="shared" si="2"/>
        <v>0</v>
      </c>
    </row>
    <row r="26" spans="1:14" ht="12.75">
      <c r="A26" s="441" t="s">
        <v>450</v>
      </c>
      <c r="B26" s="451">
        <v>25600</v>
      </c>
      <c r="C26" s="443"/>
      <c r="D26" s="457"/>
      <c r="E26" s="457"/>
      <c r="F26" s="443"/>
      <c r="G26" s="445">
        <f>SUM(B26:F26)</f>
        <v>25600</v>
      </c>
      <c r="H26" s="454"/>
      <c r="I26" s="442"/>
      <c r="J26" s="443"/>
      <c r="K26" s="443"/>
      <c r="L26" s="443"/>
      <c r="M26" s="443"/>
      <c r="N26" s="445">
        <f t="shared" si="2"/>
        <v>0</v>
      </c>
    </row>
    <row r="27" spans="1:14" ht="12.75">
      <c r="A27" s="441" t="s">
        <v>451</v>
      </c>
      <c r="B27" s="451">
        <v>5800</v>
      </c>
      <c r="C27" s="443"/>
      <c r="D27" s="457"/>
      <c r="E27" s="457"/>
      <c r="F27" s="443"/>
      <c r="G27" s="445">
        <f>SUM(B27:F27)</f>
        <v>5800</v>
      </c>
      <c r="H27" s="454"/>
      <c r="I27" s="442"/>
      <c r="J27" s="443"/>
      <c r="K27" s="443"/>
      <c r="L27" s="443"/>
      <c r="M27" s="443"/>
      <c r="N27" s="445">
        <f t="shared" si="2"/>
        <v>0</v>
      </c>
    </row>
    <row r="28" spans="1:14" ht="12.75">
      <c r="A28" s="460" t="s">
        <v>452</v>
      </c>
      <c r="B28" s="442"/>
      <c r="C28" s="443"/>
      <c r="D28" s="457"/>
      <c r="E28" s="457"/>
      <c r="F28" s="443"/>
      <c r="G28" s="445">
        <f>SUM(B28:F28)</f>
        <v>0</v>
      </c>
      <c r="H28" s="454"/>
      <c r="I28" s="437"/>
      <c r="J28" s="443"/>
      <c r="K28" s="443"/>
      <c r="L28" s="443"/>
      <c r="M28" s="443"/>
      <c r="N28" s="445">
        <f t="shared" si="2"/>
        <v>0</v>
      </c>
    </row>
    <row r="29" spans="1:14" ht="12.75">
      <c r="A29" s="438" t="s">
        <v>507</v>
      </c>
      <c r="B29" s="442"/>
      <c r="C29" s="443"/>
      <c r="D29" s="443"/>
      <c r="E29" s="443"/>
      <c r="F29" s="443"/>
      <c r="G29" s="450">
        <f>SUM(G30:G31)</f>
        <v>0</v>
      </c>
      <c r="H29" s="454"/>
      <c r="I29" s="439">
        <f>SUM(I30:I32)</f>
        <v>0</v>
      </c>
      <c r="J29" s="439">
        <f>SUM(J30:J32)</f>
        <v>0</v>
      </c>
      <c r="K29" s="439">
        <f>SUM(K30:K32)</f>
        <v>7171</v>
      </c>
      <c r="L29" s="439">
        <f>SUM(L30:L32)</f>
        <v>0</v>
      </c>
      <c r="M29" s="439">
        <f>SUM(M30:M32)</f>
        <v>0</v>
      </c>
      <c r="N29" s="450">
        <f t="shared" si="2"/>
        <v>7171</v>
      </c>
    </row>
    <row r="30" spans="1:14" ht="12.75">
      <c r="A30" s="441" t="s">
        <v>453</v>
      </c>
      <c r="B30" s="442"/>
      <c r="C30" s="443"/>
      <c r="D30" s="443"/>
      <c r="E30" s="443"/>
      <c r="F30" s="443"/>
      <c r="G30" s="450">
        <f>SUM(B30:F30)</f>
        <v>0</v>
      </c>
      <c r="H30" s="454"/>
      <c r="I30" s="442"/>
      <c r="J30" s="443"/>
      <c r="K30" s="443">
        <v>1500</v>
      </c>
      <c r="L30" s="443"/>
      <c r="M30" s="443"/>
      <c r="N30" s="445">
        <f t="shared" si="2"/>
        <v>1500</v>
      </c>
    </row>
    <row r="31" spans="1:14" ht="12.75">
      <c r="A31" s="441" t="s">
        <v>454</v>
      </c>
      <c r="B31" s="442"/>
      <c r="C31" s="443"/>
      <c r="D31" s="443"/>
      <c r="E31" s="443"/>
      <c r="F31" s="443"/>
      <c r="G31" s="450">
        <f>SUM(B31:F31)</f>
        <v>0</v>
      </c>
      <c r="H31" s="454"/>
      <c r="I31" s="442"/>
      <c r="J31" s="443"/>
      <c r="K31" s="443">
        <v>600</v>
      </c>
      <c r="L31" s="443"/>
      <c r="M31" s="443"/>
      <c r="N31" s="445">
        <f t="shared" si="2"/>
        <v>600</v>
      </c>
    </row>
    <row r="32" spans="1:14" ht="12.75">
      <c r="A32" s="441" t="s">
        <v>455</v>
      </c>
      <c r="B32" s="442"/>
      <c r="C32" s="443"/>
      <c r="D32" s="443"/>
      <c r="E32" s="443"/>
      <c r="F32" s="443"/>
      <c r="G32" s="450"/>
      <c r="H32" s="454"/>
      <c r="I32" s="442"/>
      <c r="J32" s="443"/>
      <c r="K32" s="816">
        <v>5071</v>
      </c>
      <c r="L32" s="443"/>
      <c r="M32" s="443"/>
      <c r="N32" s="445">
        <f t="shared" si="2"/>
        <v>5071</v>
      </c>
    </row>
    <row r="33" spans="1:14" ht="12.75">
      <c r="A33" s="431" t="s">
        <v>456</v>
      </c>
      <c r="B33" s="442"/>
      <c r="C33" s="443"/>
      <c r="D33" s="443"/>
      <c r="E33" s="443"/>
      <c r="F33" s="443"/>
      <c r="G33" s="450">
        <f>SUM(B33:F33)</f>
        <v>0</v>
      </c>
      <c r="H33" s="454"/>
      <c r="I33" s="442"/>
      <c r="J33" s="443"/>
      <c r="K33" s="443"/>
      <c r="L33" s="443"/>
      <c r="M33" s="443"/>
      <c r="N33" s="450">
        <f t="shared" si="2"/>
        <v>0</v>
      </c>
    </row>
    <row r="34" spans="1:14" ht="12.75">
      <c r="A34" s="431" t="s">
        <v>457</v>
      </c>
      <c r="B34" s="442"/>
      <c r="C34" s="443"/>
      <c r="D34" s="443"/>
      <c r="E34" s="443"/>
      <c r="F34" s="443"/>
      <c r="G34" s="450">
        <f>SUM(B34:F34)</f>
        <v>0</v>
      </c>
      <c r="H34" s="454"/>
      <c r="I34" s="451">
        <v>32197</v>
      </c>
      <c r="J34" s="443"/>
      <c r="K34" s="443"/>
      <c r="L34" s="443"/>
      <c r="M34" s="443"/>
      <c r="N34" s="450">
        <f t="shared" si="2"/>
        <v>32197</v>
      </c>
    </row>
    <row r="35" spans="1:14" ht="13.5" customHeight="1" thickBot="1">
      <c r="A35" s="461" t="s">
        <v>458</v>
      </c>
      <c r="B35" s="462">
        <v>100</v>
      </c>
      <c r="C35" s="463"/>
      <c r="D35" s="464">
        <v>600</v>
      </c>
      <c r="E35" s="463"/>
      <c r="F35" s="463"/>
      <c r="G35" s="465">
        <f>SUM(B35:F35)</f>
        <v>700</v>
      </c>
      <c r="H35" s="466"/>
      <c r="I35" s="713">
        <v>14121</v>
      </c>
      <c r="J35" s="467">
        <v>3989</v>
      </c>
      <c r="K35" s="467"/>
      <c r="L35" s="464"/>
      <c r="M35" s="464"/>
      <c r="N35" s="465">
        <f t="shared" si="2"/>
        <v>18110</v>
      </c>
    </row>
    <row r="36" spans="1:14" ht="13.5" customHeight="1">
      <c r="A36" s="557"/>
      <c r="B36" s="503"/>
      <c r="C36" s="503"/>
      <c r="D36" s="558"/>
      <c r="E36" s="503"/>
      <c r="F36" s="503"/>
      <c r="G36" s="559"/>
      <c r="H36" s="500"/>
      <c r="I36" s="560"/>
      <c r="J36" s="560"/>
      <c r="K36" s="560"/>
      <c r="L36" s="558"/>
      <c r="M36" s="558"/>
      <c r="N36" s="559"/>
    </row>
    <row r="37" spans="1:14" ht="13.5" customHeight="1">
      <c r="A37" s="557"/>
      <c r="B37" s="503"/>
      <c r="C37" s="503"/>
      <c r="D37" s="558"/>
      <c r="E37" s="503"/>
      <c r="F37" s="503"/>
      <c r="G37" s="559"/>
      <c r="H37" s="500"/>
      <c r="I37" s="560"/>
      <c r="J37" s="560"/>
      <c r="K37" s="560"/>
      <c r="L37" s="558"/>
      <c r="M37" s="558"/>
      <c r="N37" s="559"/>
    </row>
    <row r="38" spans="1:14" ht="13.5" customHeight="1">
      <c r="A38" s="557"/>
      <c r="B38" s="503"/>
      <c r="C38" s="503"/>
      <c r="D38" s="558"/>
      <c r="E38" s="503"/>
      <c r="F38" s="503"/>
      <c r="G38" s="559"/>
      <c r="H38" s="500"/>
      <c r="I38" s="560"/>
      <c r="J38" s="560"/>
      <c r="K38" s="560"/>
      <c r="L38" s="558"/>
      <c r="M38" s="558"/>
      <c r="N38" s="559"/>
    </row>
    <row r="39" spans="1:14" ht="13.5" customHeight="1">
      <c r="A39" s="557"/>
      <c r="B39" s="503"/>
      <c r="C39" s="503"/>
      <c r="D39" s="558"/>
      <c r="E39" s="503"/>
      <c r="F39" s="503"/>
      <c r="G39" s="559"/>
      <c r="H39" s="500"/>
      <c r="I39" s="560"/>
      <c r="J39" s="560"/>
      <c r="K39" s="560"/>
      <c r="L39" s="558"/>
      <c r="M39" s="558"/>
      <c r="N39" s="559"/>
    </row>
    <row r="40" spans="1:14" ht="13.5" customHeight="1">
      <c r="A40" s="557"/>
      <c r="B40" s="503"/>
      <c r="C40" s="503"/>
      <c r="D40" s="558"/>
      <c r="E40" s="503"/>
      <c r="F40" s="503"/>
      <c r="G40" s="559"/>
      <c r="H40" s="500"/>
      <c r="I40" s="560"/>
      <c r="J40" s="560"/>
      <c r="K40" s="560"/>
      <c r="L40" s="558"/>
      <c r="M40" s="558"/>
      <c r="N40" s="559"/>
    </row>
    <row r="41" spans="1:14" ht="13.5" customHeight="1">
      <c r="A41" s="557"/>
      <c r="B41" s="503"/>
      <c r="C41" s="503"/>
      <c r="D41" s="558"/>
      <c r="E41" s="503"/>
      <c r="F41" s="503"/>
      <c r="G41" s="559"/>
      <c r="H41" s="500"/>
      <c r="I41" s="560"/>
      <c r="J41" s="560"/>
      <c r="K41" s="560"/>
      <c r="L41" s="558"/>
      <c r="M41" s="558"/>
      <c r="N41" s="559"/>
    </row>
    <row r="42" spans="1:14" ht="13.5" customHeight="1">
      <c r="A42" s="557"/>
      <c r="B42" s="503"/>
      <c r="C42" s="503"/>
      <c r="D42" s="558"/>
      <c r="E42" s="503"/>
      <c r="F42" s="503"/>
      <c r="G42" s="559"/>
      <c r="H42" s="500"/>
      <c r="I42" s="560"/>
      <c r="J42" s="560"/>
      <c r="K42" s="560"/>
      <c r="L42" s="558"/>
      <c r="M42" s="558"/>
      <c r="N42" s="559"/>
    </row>
    <row r="43" spans="1:14" ht="13.5" customHeight="1">
      <c r="A43" s="557"/>
      <c r="B43" s="503"/>
      <c r="C43" s="503"/>
      <c r="D43" s="558"/>
      <c r="E43" s="503"/>
      <c r="F43" s="503"/>
      <c r="G43" s="559"/>
      <c r="H43" s="500"/>
      <c r="I43" s="560"/>
      <c r="J43" s="560"/>
      <c r="K43" s="560"/>
      <c r="L43" s="558"/>
      <c r="M43" s="558"/>
      <c r="N43" s="559"/>
    </row>
    <row r="44" spans="1:14" ht="15" customHeight="1" thickBot="1">
      <c r="A44" s="557"/>
      <c r="B44" s="503"/>
      <c r="C44" s="503"/>
      <c r="D44" s="561"/>
      <c r="E44" s="503"/>
      <c r="F44" s="503"/>
      <c r="G44" s="559"/>
      <c r="H44" s="500"/>
      <c r="I44" s="558"/>
      <c r="J44" s="558"/>
      <c r="K44" s="558"/>
      <c r="L44" s="558"/>
      <c r="M44" s="558"/>
      <c r="N44" s="559"/>
    </row>
    <row r="45" spans="1:14" ht="15.75">
      <c r="A45" s="410" t="s">
        <v>254</v>
      </c>
      <c r="B45" s="869" t="s">
        <v>416</v>
      </c>
      <c r="C45" s="870"/>
      <c r="D45" s="870"/>
      <c r="E45" s="870"/>
      <c r="F45" s="870"/>
      <c r="G45" s="871"/>
      <c r="H45" s="411"/>
      <c r="I45" s="872" t="s">
        <v>417</v>
      </c>
      <c r="J45" s="873"/>
      <c r="K45" s="873"/>
      <c r="L45" s="873"/>
      <c r="M45" s="873"/>
      <c r="N45" s="874"/>
    </row>
    <row r="46" spans="1:14" ht="12.75">
      <c r="A46" s="468"/>
      <c r="B46" s="413" t="s">
        <v>418</v>
      </c>
      <c r="C46" s="414" t="s">
        <v>419</v>
      </c>
      <c r="D46" s="414" t="s">
        <v>420</v>
      </c>
      <c r="E46" s="414" t="s">
        <v>421</v>
      </c>
      <c r="F46" s="414" t="s">
        <v>422</v>
      </c>
      <c r="G46" s="415" t="s">
        <v>423</v>
      </c>
      <c r="H46" s="416"/>
      <c r="I46" s="469" t="s">
        <v>418</v>
      </c>
      <c r="J46" s="470" t="s">
        <v>419</v>
      </c>
      <c r="K46" s="470" t="s">
        <v>420</v>
      </c>
      <c r="L46" s="470" t="s">
        <v>151</v>
      </c>
      <c r="M46" s="470" t="s">
        <v>422</v>
      </c>
      <c r="N46" s="471" t="s">
        <v>423</v>
      </c>
    </row>
    <row r="47" spans="1:14" ht="13.5" thickBot="1">
      <c r="A47" s="417"/>
      <c r="B47" s="418" t="s">
        <v>424</v>
      </c>
      <c r="C47" s="419" t="s">
        <v>424</v>
      </c>
      <c r="D47" s="419" t="s">
        <v>425</v>
      </c>
      <c r="E47" s="419" t="s">
        <v>426</v>
      </c>
      <c r="F47" s="419" t="s">
        <v>427</v>
      </c>
      <c r="G47" s="420" t="s">
        <v>428</v>
      </c>
      <c r="H47" s="421"/>
      <c r="I47" s="472" t="s">
        <v>429</v>
      </c>
      <c r="J47" s="473" t="s">
        <v>430</v>
      </c>
      <c r="K47" s="473" t="s">
        <v>431</v>
      </c>
      <c r="L47" s="473"/>
      <c r="M47" s="473" t="s">
        <v>432</v>
      </c>
      <c r="N47" s="474" t="s">
        <v>433</v>
      </c>
    </row>
    <row r="48" spans="1:14" ht="12.75">
      <c r="A48" s="438" t="s">
        <v>459</v>
      </c>
      <c r="B48" s="439">
        <f>SUM(B49:B50)</f>
        <v>821237</v>
      </c>
      <c r="C48" s="440">
        <f>SUM(C49:C50)</f>
        <v>0</v>
      </c>
      <c r="D48" s="440">
        <f>SUM(D49:D50)</f>
        <v>0</v>
      </c>
      <c r="E48" s="440"/>
      <c r="F48" s="440"/>
      <c r="G48" s="450">
        <f>SUM(G49:G50)</f>
        <v>830111</v>
      </c>
      <c r="H48" s="454"/>
      <c r="I48" s="475">
        <f>SUM(I49:I50)</f>
        <v>16776</v>
      </c>
      <c r="J48" s="475">
        <f>SUM(J49:J50)</f>
        <v>0</v>
      </c>
      <c r="K48" s="475">
        <f>SUM(K49:K50)</f>
        <v>0</v>
      </c>
      <c r="L48" s="475">
        <f>SUM(L49:L50)</f>
        <v>0</v>
      </c>
      <c r="M48" s="475">
        <f>SUM(M49:M50)</f>
        <v>0</v>
      </c>
      <c r="N48" s="450">
        <f aca="true" t="shared" si="3" ref="N48:N77">SUM(I48:M48)</f>
        <v>16776</v>
      </c>
    </row>
    <row r="49" spans="1:14" ht="12.75">
      <c r="A49" s="441" t="s">
        <v>460</v>
      </c>
      <c r="B49" s="456">
        <v>49099</v>
      </c>
      <c r="C49" s="459"/>
      <c r="D49" s="443"/>
      <c r="E49" s="443"/>
      <c r="F49" s="443"/>
      <c r="G49" s="445">
        <f aca="true" t="shared" si="4" ref="G49:G77">SUM(B49:F49)</f>
        <v>49099</v>
      </c>
      <c r="H49" s="454"/>
      <c r="I49" s="456">
        <v>7902</v>
      </c>
      <c r="J49" s="457"/>
      <c r="K49" s="457"/>
      <c r="L49" s="457"/>
      <c r="M49" s="457"/>
      <c r="N49" s="476">
        <f t="shared" si="3"/>
        <v>7902</v>
      </c>
    </row>
    <row r="50" spans="1:14" ht="12.75">
      <c r="A50" s="441" t="s">
        <v>462</v>
      </c>
      <c r="B50" s="456">
        <v>772138</v>
      </c>
      <c r="C50" s="457"/>
      <c r="D50" s="449"/>
      <c r="E50" s="457"/>
      <c r="F50" s="457">
        <v>8874</v>
      </c>
      <c r="G50" s="445">
        <f t="shared" si="4"/>
        <v>781012</v>
      </c>
      <c r="H50" s="454"/>
      <c r="I50" s="475">
        <v>8874</v>
      </c>
      <c r="J50" s="457"/>
      <c r="K50" s="457"/>
      <c r="L50" s="457"/>
      <c r="M50" s="457"/>
      <c r="N50" s="476">
        <f t="shared" si="3"/>
        <v>8874</v>
      </c>
    </row>
    <row r="51" spans="1:14" ht="12.75">
      <c r="A51" s="431" t="s">
        <v>463</v>
      </c>
      <c r="B51" s="451"/>
      <c r="C51" s="449"/>
      <c r="D51" s="449"/>
      <c r="E51" s="816">
        <v>421239</v>
      </c>
      <c r="F51" s="449">
        <v>13511</v>
      </c>
      <c r="G51" s="434">
        <f t="shared" si="4"/>
        <v>434750</v>
      </c>
      <c r="H51" s="435"/>
      <c r="I51" s="451">
        <v>32</v>
      </c>
      <c r="J51" s="449"/>
      <c r="K51" s="449"/>
      <c r="L51" s="816">
        <v>419666</v>
      </c>
      <c r="M51" s="816">
        <v>76555</v>
      </c>
      <c r="N51" s="450">
        <f t="shared" si="3"/>
        <v>496253</v>
      </c>
    </row>
    <row r="52" spans="1:14" ht="12.75">
      <c r="A52" s="431" t="s">
        <v>464</v>
      </c>
      <c r="B52" s="442"/>
      <c r="C52" s="443"/>
      <c r="D52" s="443"/>
      <c r="E52" s="443"/>
      <c r="F52" s="443"/>
      <c r="G52" s="450">
        <f t="shared" si="4"/>
        <v>0</v>
      </c>
      <c r="H52" s="454"/>
      <c r="I52" s="451"/>
      <c r="J52" s="449"/>
      <c r="K52" s="816">
        <v>1052827</v>
      </c>
      <c r="L52" s="449"/>
      <c r="M52" s="449"/>
      <c r="N52" s="450">
        <f t="shared" si="3"/>
        <v>1052827</v>
      </c>
    </row>
    <row r="53" spans="1:14" ht="12.75">
      <c r="A53" s="431" t="s">
        <v>465</v>
      </c>
      <c r="B53" s="432"/>
      <c r="C53" s="433"/>
      <c r="D53" s="433">
        <v>554</v>
      </c>
      <c r="E53" s="433"/>
      <c r="F53" s="433"/>
      <c r="G53" s="450">
        <f t="shared" si="4"/>
        <v>554</v>
      </c>
      <c r="H53" s="454"/>
      <c r="I53" s="451">
        <v>1094</v>
      </c>
      <c r="J53" s="449"/>
      <c r="K53" s="815"/>
      <c r="L53" s="449"/>
      <c r="M53" s="449"/>
      <c r="N53" s="450">
        <f t="shared" si="3"/>
        <v>1094</v>
      </c>
    </row>
    <row r="54" spans="1:14" ht="12.75">
      <c r="A54" s="477" t="s">
        <v>466</v>
      </c>
      <c r="B54" s="478"/>
      <c r="C54" s="479"/>
      <c r="D54" s="479"/>
      <c r="E54" s="479"/>
      <c r="F54" s="479"/>
      <c r="G54" s="450">
        <f t="shared" si="4"/>
        <v>0</v>
      </c>
      <c r="H54" s="454"/>
      <c r="I54" s="814">
        <v>1016</v>
      </c>
      <c r="J54" s="481"/>
      <c r="K54" s="817"/>
      <c r="L54" s="481"/>
      <c r="M54" s="481"/>
      <c r="N54" s="450">
        <f t="shared" si="3"/>
        <v>1016</v>
      </c>
    </row>
    <row r="55" spans="1:14" ht="12.75">
      <c r="A55" s="477" t="s">
        <v>467</v>
      </c>
      <c r="B55" s="480">
        <v>3205</v>
      </c>
      <c r="C55" s="479"/>
      <c r="D55" s="479"/>
      <c r="E55" s="479"/>
      <c r="F55" s="479"/>
      <c r="G55" s="450">
        <f t="shared" si="4"/>
        <v>3205</v>
      </c>
      <c r="H55" s="454"/>
      <c r="I55" s="814">
        <v>11153</v>
      </c>
      <c r="J55" s="481"/>
      <c r="K55" s="818">
        <v>133328</v>
      </c>
      <c r="L55" s="481"/>
      <c r="M55" s="481"/>
      <c r="N55" s="434">
        <f t="shared" si="3"/>
        <v>144481</v>
      </c>
    </row>
    <row r="56" spans="1:14" ht="12.75">
      <c r="A56" s="477" t="s">
        <v>468</v>
      </c>
      <c r="B56" s="478"/>
      <c r="C56" s="479"/>
      <c r="D56" s="479"/>
      <c r="E56" s="479"/>
      <c r="F56" s="479"/>
      <c r="G56" s="450">
        <f t="shared" si="4"/>
        <v>0</v>
      </c>
      <c r="H56" s="454"/>
      <c r="I56" s="813"/>
      <c r="J56" s="481"/>
      <c r="K56" s="817"/>
      <c r="L56" s="481"/>
      <c r="M56" s="481"/>
      <c r="N56" s="434">
        <f t="shared" si="3"/>
        <v>0</v>
      </c>
    </row>
    <row r="57" spans="1:14" ht="12.75">
      <c r="A57" s="477" t="s">
        <v>469</v>
      </c>
      <c r="B57" s="814">
        <v>272</v>
      </c>
      <c r="C57" s="479"/>
      <c r="D57" s="818">
        <v>90118</v>
      </c>
      <c r="E57" s="479"/>
      <c r="F57" s="479"/>
      <c r="G57" s="450">
        <f t="shared" si="4"/>
        <v>90390</v>
      </c>
      <c r="H57" s="454"/>
      <c r="I57" s="814">
        <v>6986</v>
      </c>
      <c r="J57" s="481"/>
      <c r="K57" s="818">
        <v>36513</v>
      </c>
      <c r="L57" s="481"/>
      <c r="M57" s="481"/>
      <c r="N57" s="434">
        <f t="shared" si="3"/>
        <v>43499</v>
      </c>
    </row>
    <row r="58" spans="1:14" ht="12.75">
      <c r="A58" s="477" t="s">
        <v>470</v>
      </c>
      <c r="B58" s="478"/>
      <c r="C58" s="479"/>
      <c r="D58" s="479">
        <v>210892</v>
      </c>
      <c r="E58" s="479"/>
      <c r="F58" s="479"/>
      <c r="G58" s="450">
        <f t="shared" si="4"/>
        <v>210892</v>
      </c>
      <c r="H58" s="454"/>
      <c r="I58" s="478"/>
      <c r="J58" s="479"/>
      <c r="K58" s="479"/>
      <c r="L58" s="479"/>
      <c r="M58" s="479"/>
      <c r="N58" s="434">
        <f t="shared" si="3"/>
        <v>0</v>
      </c>
    </row>
    <row r="59" spans="1:14" ht="12.75">
      <c r="A59" s="477" t="s">
        <v>471</v>
      </c>
      <c r="B59" s="478"/>
      <c r="C59" s="479"/>
      <c r="D59" s="479"/>
      <c r="E59" s="479"/>
      <c r="F59" s="479"/>
      <c r="G59" s="450">
        <f t="shared" si="4"/>
        <v>0</v>
      </c>
      <c r="H59" s="454"/>
      <c r="I59" s="478"/>
      <c r="J59" s="479"/>
      <c r="K59" s="479"/>
      <c r="L59" s="479"/>
      <c r="M59" s="479"/>
      <c r="N59" s="434">
        <f t="shared" si="3"/>
        <v>0</v>
      </c>
    </row>
    <row r="60" spans="1:14" ht="12.75">
      <c r="A60" s="477" t="s">
        <v>472</v>
      </c>
      <c r="B60" s="478"/>
      <c r="C60" s="479"/>
      <c r="D60" s="479"/>
      <c r="E60" s="479"/>
      <c r="F60" s="479"/>
      <c r="G60" s="450">
        <f t="shared" si="4"/>
        <v>0</v>
      </c>
      <c r="H60" s="454"/>
      <c r="I60" s="478"/>
      <c r="J60" s="479"/>
      <c r="K60" s="479"/>
      <c r="L60" s="479"/>
      <c r="M60" s="479"/>
      <c r="N60" s="434">
        <f t="shared" si="3"/>
        <v>0</v>
      </c>
    </row>
    <row r="61" spans="1:14" ht="12.75">
      <c r="A61" s="477" t="s">
        <v>473</v>
      </c>
      <c r="B61" s="478"/>
      <c r="C61" s="479"/>
      <c r="D61" s="479"/>
      <c r="E61" s="479"/>
      <c r="F61" s="479"/>
      <c r="G61" s="450">
        <f t="shared" si="4"/>
        <v>0</v>
      </c>
      <c r="H61" s="454"/>
      <c r="I61" s="478"/>
      <c r="J61" s="479"/>
      <c r="K61" s="479"/>
      <c r="L61" s="479"/>
      <c r="M61" s="479"/>
      <c r="N61" s="434">
        <f t="shared" si="3"/>
        <v>0</v>
      </c>
    </row>
    <row r="62" spans="1:14" ht="12.75">
      <c r="A62" s="477" t="s">
        <v>474</v>
      </c>
      <c r="B62" s="478"/>
      <c r="C62" s="479"/>
      <c r="D62" s="479"/>
      <c r="E62" s="479"/>
      <c r="F62" s="479"/>
      <c r="G62" s="450">
        <f t="shared" si="4"/>
        <v>0</v>
      </c>
      <c r="H62" s="454"/>
      <c r="I62" s="478"/>
      <c r="J62" s="479"/>
      <c r="K62" s="479"/>
      <c r="L62" s="479"/>
      <c r="M62" s="479"/>
      <c r="N62" s="434">
        <f t="shared" si="3"/>
        <v>0</v>
      </c>
    </row>
    <row r="63" spans="1:14" ht="12.75">
      <c r="A63" s="477" t="s">
        <v>475</v>
      </c>
      <c r="B63" s="478"/>
      <c r="C63" s="479"/>
      <c r="D63" s="479"/>
      <c r="E63" s="479"/>
      <c r="F63" s="479"/>
      <c r="G63" s="450">
        <f t="shared" si="4"/>
        <v>0</v>
      </c>
      <c r="H63" s="454"/>
      <c r="I63" s="478"/>
      <c r="J63" s="479"/>
      <c r="K63" s="479"/>
      <c r="L63" s="479"/>
      <c r="M63" s="479"/>
      <c r="N63" s="434">
        <f t="shared" si="3"/>
        <v>0</v>
      </c>
    </row>
    <row r="64" spans="1:14" ht="12.75">
      <c r="A64" s="477" t="s">
        <v>476</v>
      </c>
      <c r="B64" s="478"/>
      <c r="C64" s="479"/>
      <c r="D64" s="479"/>
      <c r="E64" s="479"/>
      <c r="F64" s="479"/>
      <c r="G64" s="450">
        <f t="shared" si="4"/>
        <v>0</v>
      </c>
      <c r="H64" s="454"/>
      <c r="I64" s="478"/>
      <c r="J64" s="479"/>
      <c r="K64" s="479">
        <v>4500</v>
      </c>
      <c r="L64" s="479"/>
      <c r="M64" s="479"/>
      <c r="N64" s="434">
        <f t="shared" si="3"/>
        <v>4500</v>
      </c>
    </row>
    <row r="65" spans="1:14" ht="12.75">
      <c r="A65" s="477" t="s">
        <v>477</v>
      </c>
      <c r="B65" s="478"/>
      <c r="C65" s="479"/>
      <c r="D65" s="479"/>
      <c r="E65" s="479"/>
      <c r="F65" s="479"/>
      <c r="G65" s="450">
        <f t="shared" si="4"/>
        <v>0</v>
      </c>
      <c r="H65" s="454"/>
      <c r="I65" s="478"/>
      <c r="J65" s="479"/>
      <c r="K65" s="479"/>
      <c r="L65" s="479"/>
      <c r="M65" s="479"/>
      <c r="N65" s="434">
        <f t="shared" si="3"/>
        <v>0</v>
      </c>
    </row>
    <row r="66" spans="1:14" ht="12.75">
      <c r="A66" s="477" t="s">
        <v>478</v>
      </c>
      <c r="B66" s="478"/>
      <c r="C66" s="479"/>
      <c r="D66" s="479"/>
      <c r="E66" s="479"/>
      <c r="F66" s="479"/>
      <c r="G66" s="450">
        <f t="shared" si="4"/>
        <v>0</v>
      </c>
      <c r="H66" s="454"/>
      <c r="I66" s="478"/>
      <c r="J66" s="479"/>
      <c r="K66" s="479"/>
      <c r="L66" s="479"/>
      <c r="M66" s="479"/>
      <c r="N66" s="434">
        <f t="shared" si="3"/>
        <v>0</v>
      </c>
    </row>
    <row r="67" spans="1:14" ht="12.75">
      <c r="A67" s="477" t="s">
        <v>479</v>
      </c>
      <c r="B67" s="478"/>
      <c r="C67" s="479"/>
      <c r="D67" s="479"/>
      <c r="E67" s="479"/>
      <c r="F67" s="479"/>
      <c r="G67" s="450">
        <f t="shared" si="4"/>
        <v>0</v>
      </c>
      <c r="H67" s="454"/>
      <c r="I67" s="478"/>
      <c r="J67" s="479"/>
      <c r="K67" s="479">
        <v>2000</v>
      </c>
      <c r="L67" s="479"/>
      <c r="M67" s="479"/>
      <c r="N67" s="434">
        <f t="shared" si="3"/>
        <v>2000</v>
      </c>
    </row>
    <row r="68" spans="1:14" ht="12.75">
      <c r="A68" s="477" t="s">
        <v>480</v>
      </c>
      <c r="B68" s="478"/>
      <c r="C68" s="479"/>
      <c r="D68" s="479"/>
      <c r="E68" s="479"/>
      <c r="F68" s="479"/>
      <c r="G68" s="450">
        <f t="shared" si="4"/>
        <v>0</v>
      </c>
      <c r="H68" s="454"/>
      <c r="I68" s="478"/>
      <c r="J68" s="479"/>
      <c r="K68" s="479">
        <v>1200</v>
      </c>
      <c r="L68" s="479"/>
      <c r="M68" s="479"/>
      <c r="N68" s="434">
        <f t="shared" si="3"/>
        <v>1200</v>
      </c>
    </row>
    <row r="69" spans="1:14" ht="12.75">
      <c r="A69" s="477" t="s">
        <v>481</v>
      </c>
      <c r="B69" s="478"/>
      <c r="C69" s="479"/>
      <c r="D69" s="479"/>
      <c r="E69" s="479"/>
      <c r="F69" s="479"/>
      <c r="G69" s="450">
        <f t="shared" si="4"/>
        <v>0</v>
      </c>
      <c r="H69" s="454"/>
      <c r="I69" s="478"/>
      <c r="J69" s="479"/>
      <c r="K69" s="479"/>
      <c r="L69" s="479"/>
      <c r="M69" s="479"/>
      <c r="N69" s="434">
        <f t="shared" si="3"/>
        <v>0</v>
      </c>
    </row>
    <row r="70" spans="1:14" ht="12.75">
      <c r="A70" s="477" t="s">
        <v>482</v>
      </c>
      <c r="B70" s="478"/>
      <c r="C70" s="479"/>
      <c r="D70" s="479"/>
      <c r="E70" s="479"/>
      <c r="F70" s="479"/>
      <c r="G70" s="450">
        <f t="shared" si="4"/>
        <v>0</v>
      </c>
      <c r="H70" s="454"/>
      <c r="I70" s="478"/>
      <c r="J70" s="479"/>
      <c r="K70" s="479"/>
      <c r="L70" s="479"/>
      <c r="M70" s="479"/>
      <c r="N70" s="434">
        <f t="shared" si="3"/>
        <v>0</v>
      </c>
    </row>
    <row r="71" spans="1:14" ht="12.75">
      <c r="A71" s="477" t="s">
        <v>483</v>
      </c>
      <c r="B71" s="478">
        <v>1500</v>
      </c>
      <c r="C71" s="479"/>
      <c r="D71" s="479"/>
      <c r="E71" s="479"/>
      <c r="F71" s="479"/>
      <c r="G71" s="450">
        <f t="shared" si="4"/>
        <v>1500</v>
      </c>
      <c r="H71" s="454"/>
      <c r="I71" s="478"/>
      <c r="J71" s="479"/>
      <c r="K71" s="479">
        <v>2000</v>
      </c>
      <c r="L71" s="479"/>
      <c r="M71" s="479"/>
      <c r="N71" s="434">
        <f t="shared" si="3"/>
        <v>2000</v>
      </c>
    </row>
    <row r="72" spans="1:14" ht="12.75">
      <c r="A72" s="477" t="s">
        <v>484</v>
      </c>
      <c r="B72" s="478"/>
      <c r="C72" s="479"/>
      <c r="D72" s="479"/>
      <c r="E72" s="479"/>
      <c r="F72" s="479"/>
      <c r="G72" s="450">
        <f t="shared" si="4"/>
        <v>0</v>
      </c>
      <c r="H72" s="454"/>
      <c r="I72" s="478"/>
      <c r="J72" s="479"/>
      <c r="K72" s="482">
        <v>4500</v>
      </c>
      <c r="L72" s="479"/>
      <c r="M72" s="479"/>
      <c r="N72" s="434">
        <f t="shared" si="3"/>
        <v>4500</v>
      </c>
    </row>
    <row r="73" spans="1:14" ht="12.75">
      <c r="A73" s="483" t="s">
        <v>485</v>
      </c>
      <c r="B73" s="480"/>
      <c r="C73" s="481"/>
      <c r="D73" s="481">
        <v>248457</v>
      </c>
      <c r="E73" s="479"/>
      <c r="F73" s="479"/>
      <c r="G73" s="450">
        <f t="shared" si="4"/>
        <v>248457</v>
      </c>
      <c r="H73" s="454"/>
      <c r="I73" s="480">
        <v>247658</v>
      </c>
      <c r="J73" s="479">
        <v>2040</v>
      </c>
      <c r="K73" s="479"/>
      <c r="L73" s="479"/>
      <c r="M73" s="479"/>
      <c r="N73" s="434">
        <f t="shared" si="3"/>
        <v>249698</v>
      </c>
    </row>
    <row r="74" spans="1:14" ht="12.75">
      <c r="A74" s="513" t="s">
        <v>486</v>
      </c>
      <c r="B74" s="480"/>
      <c r="C74" s="818">
        <v>49000</v>
      </c>
      <c r="D74" s="481"/>
      <c r="E74" s="479"/>
      <c r="F74" s="479"/>
      <c r="G74" s="450">
        <f t="shared" si="4"/>
        <v>49000</v>
      </c>
      <c r="H74" s="454"/>
      <c r="I74" s="480"/>
      <c r="J74" s="481"/>
      <c r="K74" s="481"/>
      <c r="L74" s="479"/>
      <c r="M74" s="479"/>
      <c r="N74" s="434">
        <f t="shared" si="3"/>
        <v>0</v>
      </c>
    </row>
    <row r="75" spans="1:14" ht="12.75">
      <c r="A75" s="477" t="s">
        <v>487</v>
      </c>
      <c r="B75" s="480"/>
      <c r="C75" s="481"/>
      <c r="D75" s="481"/>
      <c r="E75" s="479"/>
      <c r="F75" s="479"/>
      <c r="G75" s="450">
        <f t="shared" si="4"/>
        <v>0</v>
      </c>
      <c r="H75" s="454"/>
      <c r="I75" s="480"/>
      <c r="J75" s="481"/>
      <c r="K75" s="481">
        <v>6300</v>
      </c>
      <c r="L75" s="479"/>
      <c r="M75" s="479"/>
      <c r="N75" s="434">
        <f t="shared" si="3"/>
        <v>6300</v>
      </c>
    </row>
    <row r="76" spans="1:14" ht="12.75">
      <c r="A76" s="477" t="s">
        <v>488</v>
      </c>
      <c r="B76" s="480"/>
      <c r="C76" s="481"/>
      <c r="D76" s="481"/>
      <c r="E76" s="479"/>
      <c r="F76" s="479"/>
      <c r="G76" s="484">
        <f t="shared" si="4"/>
        <v>0</v>
      </c>
      <c r="H76" s="454"/>
      <c r="I76" s="480"/>
      <c r="J76" s="481"/>
      <c r="K76" s="481"/>
      <c r="L76" s="479"/>
      <c r="M76" s="479"/>
      <c r="N76" s="434">
        <f t="shared" si="3"/>
        <v>0</v>
      </c>
    </row>
    <row r="77" spans="1:14" ht="13.5" thickBot="1">
      <c r="A77" s="477" t="s">
        <v>489</v>
      </c>
      <c r="B77" s="478"/>
      <c r="C77" s="479"/>
      <c r="D77" s="479"/>
      <c r="E77" s="479"/>
      <c r="F77" s="479"/>
      <c r="G77" s="485">
        <f t="shared" si="4"/>
        <v>0</v>
      </c>
      <c r="H77" s="454"/>
      <c r="I77" s="480"/>
      <c r="J77" s="481"/>
      <c r="K77" s="481"/>
      <c r="L77" s="479"/>
      <c r="M77" s="479"/>
      <c r="N77" s="486">
        <f t="shared" si="3"/>
        <v>0</v>
      </c>
    </row>
    <row r="78" spans="1:14" ht="12.75">
      <c r="A78" s="487" t="s">
        <v>63</v>
      </c>
      <c r="B78" s="488">
        <f>SUM(B9:B12,B14:B24,B29,B33:B48,B51:B77)</f>
        <v>1143985</v>
      </c>
      <c r="C78" s="488">
        <f>SUM(C9:C12,C14:C24,C29,C33:C48,C51:C77)</f>
        <v>49000</v>
      </c>
      <c r="D78" s="488">
        <f>SUM(D9:D12,D13:D24,D29,D33:D48,D51:D77,D28)</f>
        <v>775621</v>
      </c>
      <c r="E78" s="488">
        <f>SUM(E9:E12,E14:E24,E29,E33:E48,E51:E77)</f>
        <v>421239</v>
      </c>
      <c r="F78" s="488">
        <f>SUM(F9:F12,F14:F23,F24,F29,F33:F48,F51:F77)</f>
        <v>20495</v>
      </c>
      <c r="G78" s="488">
        <f>SUM(G9:G12,G13:G24,G33:G48,G51:G58,G59:G77,G28)</f>
        <v>2419214</v>
      </c>
      <c r="H78" s="488" t="e">
        <f>SUM(H9:H12,H14:H24,H33:H48,H51:H58,H59:H77)</f>
        <v>#REF!</v>
      </c>
      <c r="I78" s="488">
        <f>SUM(I9:I12,I13:I24,I29,I33:I48,I51:I77,I28)</f>
        <v>407277</v>
      </c>
      <c r="J78" s="516">
        <f>SUM(J9:J12,J13:J24,J29,J33:J48,J51:J77)</f>
        <v>251565</v>
      </c>
      <c r="K78" s="516">
        <f>SUM(K9:K12,K13:K24,K29,K33:K48,K51:K77)</f>
        <v>1264151</v>
      </c>
      <c r="L78" s="488">
        <f>SUM(L9:L12,L13:L24,L29,L33:L48,L51:L77)</f>
        <v>419666</v>
      </c>
      <c r="M78" s="488">
        <f>SUM(M9:M12,M13:M24,M29,M33:M48,M51:M77)</f>
        <v>76555</v>
      </c>
      <c r="N78" s="489">
        <f>SUM(N9:N12,N13:N24,N29,N33:N48,N51:N77,N28)</f>
        <v>2419214</v>
      </c>
    </row>
    <row r="79" spans="1:14" ht="12.75">
      <c r="A79" s="490" t="s">
        <v>490</v>
      </c>
      <c r="B79" s="432"/>
      <c r="C79" s="433"/>
      <c r="D79" s="433"/>
      <c r="E79" s="433"/>
      <c r="F79" s="433"/>
      <c r="G79" s="434"/>
      <c r="H79" s="491"/>
      <c r="I79" s="439"/>
      <c r="J79" s="449"/>
      <c r="K79" s="449">
        <v>1052827</v>
      </c>
      <c r="L79" s="433"/>
      <c r="M79" s="433"/>
      <c r="N79" s="492">
        <f>SUM(I79:M79)</f>
        <v>1052827</v>
      </c>
    </row>
    <row r="80" spans="1:14" ht="13.5" thickBot="1">
      <c r="A80" s="493" t="s">
        <v>75</v>
      </c>
      <c r="B80" s="494">
        <f aca="true" t="shared" si="5" ref="B80:N80">B78-B79</f>
        <v>1143985</v>
      </c>
      <c r="C80" s="495">
        <f t="shared" si="5"/>
        <v>49000</v>
      </c>
      <c r="D80" s="495">
        <f t="shared" si="5"/>
        <v>775621</v>
      </c>
      <c r="E80" s="495">
        <f t="shared" si="5"/>
        <v>421239</v>
      </c>
      <c r="F80" s="495">
        <f t="shared" si="5"/>
        <v>20495</v>
      </c>
      <c r="G80" s="495">
        <f t="shared" si="5"/>
        <v>2419214</v>
      </c>
      <c r="H80" s="496" t="e">
        <f t="shared" si="5"/>
        <v>#REF!</v>
      </c>
      <c r="I80" s="494">
        <f t="shared" si="5"/>
        <v>407277</v>
      </c>
      <c r="J80" s="495">
        <f t="shared" si="5"/>
        <v>251565</v>
      </c>
      <c r="K80" s="495">
        <f t="shared" si="5"/>
        <v>211324</v>
      </c>
      <c r="L80" s="495">
        <f t="shared" si="5"/>
        <v>419666</v>
      </c>
      <c r="M80" s="495">
        <f t="shared" si="5"/>
        <v>76555</v>
      </c>
      <c r="N80" s="497">
        <f t="shared" si="5"/>
        <v>1366387</v>
      </c>
    </row>
    <row r="81" spans="1:14" ht="12.75">
      <c r="A81" s="498"/>
      <c r="B81" s="499"/>
      <c r="C81" s="499"/>
      <c r="D81" s="499"/>
      <c r="E81" s="499"/>
      <c r="F81" s="499"/>
      <c r="G81" s="500"/>
      <c r="H81" s="500"/>
      <c r="I81" s="501"/>
      <c r="J81" s="499"/>
      <c r="K81" s="502"/>
      <c r="L81" s="501"/>
      <c r="M81" s="501"/>
      <c r="N81" s="503"/>
    </row>
    <row r="82" spans="1:14" ht="12.75">
      <c r="A82" s="498"/>
      <c r="B82" s="499"/>
      <c r="C82" s="499"/>
      <c r="D82" s="499"/>
      <c r="E82" s="499"/>
      <c r="F82" s="499"/>
      <c r="G82" s="500"/>
      <c r="H82" s="500"/>
      <c r="I82" s="499"/>
      <c r="J82" s="499"/>
      <c r="K82" s="502"/>
      <c r="L82" s="501"/>
      <c r="M82" s="501"/>
      <c r="N82" s="503"/>
    </row>
    <row r="83" spans="1:14" ht="12.75">
      <c r="A83" s="498"/>
      <c r="B83" s="499"/>
      <c r="C83" s="499"/>
      <c r="D83" s="499"/>
      <c r="E83" s="499"/>
      <c r="F83" s="499"/>
      <c r="G83" s="500"/>
      <c r="H83" s="500"/>
      <c r="I83" s="504"/>
      <c r="J83" s="499"/>
      <c r="K83" s="503"/>
      <c r="L83" s="499"/>
      <c r="M83" s="499"/>
      <c r="N83" s="503"/>
    </row>
    <row r="84" spans="1:14" ht="12.75">
      <c r="A84" s="498"/>
      <c r="B84" s="499"/>
      <c r="C84" s="499"/>
      <c r="D84" s="499"/>
      <c r="E84" s="499"/>
      <c r="F84" s="499"/>
      <c r="G84" s="500"/>
      <c r="H84" s="500"/>
      <c r="I84" s="499"/>
      <c r="J84" s="499"/>
      <c r="K84" s="503"/>
      <c r="L84" s="499"/>
      <c r="M84" s="499"/>
      <c r="N84" s="503"/>
    </row>
    <row r="85" spans="1:14" ht="12.75">
      <c r="A85" s="498"/>
      <c r="B85" s="499"/>
      <c r="C85" s="499"/>
      <c r="D85" s="499"/>
      <c r="E85" s="499"/>
      <c r="F85" s="499"/>
      <c r="G85" s="500"/>
      <c r="H85" s="500"/>
      <c r="I85" s="499"/>
      <c r="J85" s="499"/>
      <c r="K85" s="503"/>
      <c r="L85" s="499"/>
      <c r="M85" s="499"/>
      <c r="N85" s="503"/>
    </row>
    <row r="86" spans="1:14" ht="12.75">
      <c r="A86" s="498"/>
      <c r="B86" s="499"/>
      <c r="C86" s="499"/>
      <c r="D86" s="499"/>
      <c r="E86" s="499"/>
      <c r="F86" s="499"/>
      <c r="G86" s="500"/>
      <c r="H86" s="500"/>
      <c r="I86" s="499"/>
      <c r="J86" s="499"/>
      <c r="K86" s="503"/>
      <c r="L86" s="499"/>
      <c r="M86" s="499"/>
      <c r="N86" s="503"/>
    </row>
    <row r="87" spans="1:14" ht="12.75">
      <c r="A87" s="498"/>
      <c r="B87" s="499"/>
      <c r="C87" s="499"/>
      <c r="D87" s="499"/>
      <c r="E87" s="499"/>
      <c r="F87" s="499"/>
      <c r="G87" s="500"/>
      <c r="H87" s="500"/>
      <c r="I87" s="499"/>
      <c r="J87" s="499"/>
      <c r="K87" s="503"/>
      <c r="L87" s="499"/>
      <c r="M87" s="499"/>
      <c r="N87" s="503"/>
    </row>
  </sheetData>
  <sheetProtection/>
  <mergeCells count="6">
    <mergeCell ref="B45:G45"/>
    <mergeCell ref="I45:N45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&amp;R12. melléklet a 26/2013.(IX.16.)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87"/>
  <sheetViews>
    <sheetView zoomScalePageLayoutView="0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0" sqref="G80"/>
    </sheetView>
  </sheetViews>
  <sheetFormatPr defaultColWidth="10.625" defaultRowHeight="12.75"/>
  <cols>
    <col min="1" max="1" width="42.375" style="397" customWidth="1"/>
    <col min="2" max="3" width="9.50390625" style="398" customWidth="1"/>
    <col min="4" max="4" width="9.375" style="398" bestFit="1" customWidth="1"/>
    <col min="5" max="6" width="9.50390625" style="398" customWidth="1"/>
    <col min="7" max="7" width="9.50390625" style="399" customWidth="1"/>
    <col min="8" max="8" width="1.12109375" style="399" customWidth="1"/>
    <col min="9" max="13" width="9.50390625" style="397" customWidth="1"/>
    <col min="14" max="14" width="9.50390625" style="400" customWidth="1"/>
    <col min="15" max="16384" width="10.625" style="397" customWidth="1"/>
  </cols>
  <sheetData>
    <row r="1" spans="10:13" ht="12.75">
      <c r="J1" s="876" t="s">
        <v>629</v>
      </c>
      <c r="K1" s="876"/>
      <c r="L1" s="876"/>
      <c r="M1" s="876"/>
    </row>
    <row r="2" spans="1:14" ht="12.75">
      <c r="A2" s="401"/>
      <c r="I2" s="401"/>
      <c r="J2" s="875" t="s">
        <v>644</v>
      </c>
      <c r="K2" s="875"/>
      <c r="L2" s="875"/>
      <c r="M2" s="875"/>
      <c r="N2" s="402"/>
    </row>
    <row r="3" spans="1:14" ht="17.25" customHeight="1">
      <c r="A3" s="403" t="s">
        <v>503</v>
      </c>
      <c r="B3" s="404"/>
      <c r="C3" s="404"/>
      <c r="D3" s="404"/>
      <c r="E3" s="404"/>
      <c r="F3" s="404"/>
      <c r="G3" s="405"/>
      <c r="H3" s="405"/>
      <c r="I3" s="406"/>
      <c r="J3" s="406"/>
      <c r="K3" s="406"/>
      <c r="L3" s="406"/>
      <c r="M3" s="406"/>
      <c r="N3" s="407"/>
    </row>
    <row r="4" spans="1:14" ht="19.5">
      <c r="A4" s="408" t="s">
        <v>414</v>
      </c>
      <c r="B4" s="404"/>
      <c r="C4" s="404"/>
      <c r="D4" s="404"/>
      <c r="E4" s="404"/>
      <c r="F4" s="404"/>
      <c r="G4" s="405"/>
      <c r="H4" s="405"/>
      <c r="I4" s="406"/>
      <c r="J4" s="406"/>
      <c r="K4" s="406"/>
      <c r="L4" s="406"/>
      <c r="M4" s="406"/>
      <c r="N4" s="407"/>
    </row>
    <row r="5" spans="1:14" ht="0.75" customHeight="1" thickBot="1">
      <c r="A5" s="409"/>
      <c r="B5" s="404"/>
      <c r="C5" s="404"/>
      <c r="D5" s="404"/>
      <c r="E5" s="404"/>
      <c r="F5" s="404"/>
      <c r="G5" s="405"/>
      <c r="H5" s="405"/>
      <c r="I5" s="406"/>
      <c r="J5" s="406"/>
      <c r="K5" s="406"/>
      <c r="L5" s="406"/>
      <c r="M5" s="406"/>
      <c r="N5" s="402" t="s">
        <v>415</v>
      </c>
    </row>
    <row r="6" spans="1:14" ht="15.75">
      <c r="A6" s="410" t="s">
        <v>254</v>
      </c>
      <c r="B6" s="869" t="s">
        <v>416</v>
      </c>
      <c r="C6" s="870"/>
      <c r="D6" s="870"/>
      <c r="E6" s="870"/>
      <c r="F6" s="870"/>
      <c r="G6" s="871"/>
      <c r="H6" s="411"/>
      <c r="I6" s="869" t="s">
        <v>417</v>
      </c>
      <c r="J6" s="870"/>
      <c r="K6" s="870"/>
      <c r="L6" s="870"/>
      <c r="M6" s="870"/>
      <c r="N6" s="871"/>
    </row>
    <row r="7" spans="1:14" ht="12.75">
      <c r="A7" s="468"/>
      <c r="B7" s="413" t="s">
        <v>418</v>
      </c>
      <c r="C7" s="414" t="s">
        <v>419</v>
      </c>
      <c r="D7" s="414" t="s">
        <v>420</v>
      </c>
      <c r="E7" s="414" t="s">
        <v>421</v>
      </c>
      <c r="F7" s="414" t="s">
        <v>422</v>
      </c>
      <c r="G7" s="415" t="s">
        <v>423</v>
      </c>
      <c r="H7" s="416"/>
      <c r="I7" s="413" t="s">
        <v>418</v>
      </c>
      <c r="J7" s="414" t="s">
        <v>419</v>
      </c>
      <c r="K7" s="414" t="s">
        <v>420</v>
      </c>
      <c r="L7" s="414" t="s">
        <v>151</v>
      </c>
      <c r="M7" s="414" t="s">
        <v>422</v>
      </c>
      <c r="N7" s="415" t="s">
        <v>423</v>
      </c>
    </row>
    <row r="8" spans="1:14" ht="13.5" thickBot="1">
      <c r="A8" s="417"/>
      <c r="B8" s="418" t="s">
        <v>424</v>
      </c>
      <c r="C8" s="419" t="s">
        <v>424</v>
      </c>
      <c r="D8" s="419" t="s">
        <v>425</v>
      </c>
      <c r="E8" s="419" t="s">
        <v>426</v>
      </c>
      <c r="F8" s="419" t="s">
        <v>427</v>
      </c>
      <c r="G8" s="420" t="s">
        <v>428</v>
      </c>
      <c r="H8" s="421"/>
      <c r="I8" s="418" t="s">
        <v>429</v>
      </c>
      <c r="J8" s="419" t="s">
        <v>430</v>
      </c>
      <c r="K8" s="419" t="s">
        <v>431</v>
      </c>
      <c r="L8" s="419"/>
      <c r="M8" s="419" t="s">
        <v>432</v>
      </c>
      <c r="N8" s="420" t="s">
        <v>433</v>
      </c>
    </row>
    <row r="9" spans="1:194" ht="12.75">
      <c r="A9" s="562" t="s">
        <v>434</v>
      </c>
      <c r="B9" s="422"/>
      <c r="C9" s="423"/>
      <c r="D9" s="505"/>
      <c r="E9" s="423"/>
      <c r="F9" s="425"/>
      <c r="G9" s="426">
        <f>SUM(B9:F9)</f>
        <v>0</v>
      </c>
      <c r="H9" s="427"/>
      <c r="I9" s="428"/>
      <c r="J9" s="423"/>
      <c r="K9" s="506"/>
      <c r="L9" s="423"/>
      <c r="M9" s="423"/>
      <c r="N9" s="426">
        <f>SUM(I9:M9)</f>
        <v>0</v>
      </c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0"/>
      <c r="DV9" s="430"/>
      <c r="DW9" s="430"/>
      <c r="DX9" s="430"/>
      <c r="DY9" s="430"/>
      <c r="DZ9" s="430"/>
      <c r="EA9" s="430"/>
      <c r="EB9" s="430"/>
      <c r="EC9" s="430"/>
      <c r="ED9" s="430"/>
      <c r="EE9" s="430"/>
      <c r="EF9" s="430"/>
      <c r="EG9" s="430"/>
      <c r="EH9" s="430"/>
      <c r="EI9" s="430"/>
      <c r="EJ9" s="430"/>
      <c r="EK9" s="430"/>
      <c r="EL9" s="430"/>
      <c r="EM9" s="430"/>
      <c r="EN9" s="430"/>
      <c r="EO9" s="430"/>
      <c r="EP9" s="430"/>
      <c r="EQ9" s="430"/>
      <c r="ER9" s="430"/>
      <c r="ES9" s="430"/>
      <c r="ET9" s="430"/>
      <c r="EU9" s="430"/>
      <c r="EV9" s="430"/>
      <c r="EW9" s="430"/>
      <c r="EX9" s="430"/>
      <c r="EY9" s="430"/>
      <c r="EZ9" s="430"/>
      <c r="FA9" s="430"/>
      <c r="FB9" s="430"/>
      <c r="FC9" s="430"/>
      <c r="FD9" s="430"/>
      <c r="FE9" s="430"/>
      <c r="FF9" s="430"/>
      <c r="FG9" s="430"/>
      <c r="FH9" s="430"/>
      <c r="FI9" s="430"/>
      <c r="FJ9" s="430"/>
      <c r="FK9" s="430"/>
      <c r="FL9" s="430"/>
      <c r="FM9" s="430"/>
      <c r="FN9" s="430"/>
      <c r="FO9" s="430"/>
      <c r="FP9" s="430"/>
      <c r="FQ9" s="430"/>
      <c r="FR9" s="430"/>
      <c r="FS9" s="430"/>
      <c r="FT9" s="430"/>
      <c r="FU9" s="430"/>
      <c r="FV9" s="430"/>
      <c r="FW9" s="430"/>
      <c r="FX9" s="430"/>
      <c r="FY9" s="430"/>
      <c r="FZ9" s="430"/>
      <c r="GA9" s="430"/>
      <c r="GB9" s="430"/>
      <c r="GC9" s="430"/>
      <c r="GD9" s="430"/>
      <c r="GE9" s="430"/>
      <c r="GF9" s="430"/>
      <c r="GG9" s="430"/>
      <c r="GH9" s="430"/>
      <c r="GI9" s="430"/>
      <c r="GJ9" s="430"/>
      <c r="GK9" s="430"/>
      <c r="GL9" s="430"/>
    </row>
    <row r="10" spans="1:14" ht="12.75">
      <c r="A10" s="431" t="s">
        <v>435</v>
      </c>
      <c r="B10" s="432"/>
      <c r="C10" s="433"/>
      <c r="D10" s="433"/>
      <c r="E10" s="433"/>
      <c r="F10" s="433"/>
      <c r="G10" s="434">
        <f>SUM(B10:F10)</f>
        <v>0</v>
      </c>
      <c r="H10" s="435"/>
      <c r="I10" s="432"/>
      <c r="J10" s="433"/>
      <c r="K10" s="433"/>
      <c r="L10" s="433"/>
      <c r="M10" s="433"/>
      <c r="N10" s="434">
        <f>SUM(I10:M10)</f>
        <v>0</v>
      </c>
    </row>
    <row r="11" spans="1:14" ht="12.75">
      <c r="A11" s="436" t="s">
        <v>436</v>
      </c>
      <c r="B11" s="432"/>
      <c r="C11" s="433"/>
      <c r="D11" s="433"/>
      <c r="E11" s="433"/>
      <c r="F11" s="433"/>
      <c r="G11" s="434">
        <f>SUM(B11:F11)</f>
        <v>0</v>
      </c>
      <c r="H11" s="435"/>
      <c r="I11" s="432"/>
      <c r="J11" s="433"/>
      <c r="K11" s="433"/>
      <c r="L11" s="433"/>
      <c r="M11" s="433"/>
      <c r="N11" s="434">
        <f>SUM(I11:M11)</f>
        <v>0</v>
      </c>
    </row>
    <row r="12" spans="1:14" ht="12.75">
      <c r="A12" s="438" t="s">
        <v>437</v>
      </c>
      <c r="B12" s="439">
        <f>SUM(B13:B15)</f>
        <v>0</v>
      </c>
      <c r="C12" s="440">
        <f>SUM(C13:C15)</f>
        <v>0</v>
      </c>
      <c r="D12" s="440">
        <f>SUM(D13:D18)</f>
        <v>0</v>
      </c>
      <c r="E12" s="440">
        <f>SUM(E13:E18)</f>
        <v>0</v>
      </c>
      <c r="F12" s="440">
        <f>SUM(F13:F18)</f>
        <v>0</v>
      </c>
      <c r="G12" s="440">
        <f>SUM(G13:G18)</f>
        <v>0</v>
      </c>
      <c r="H12" s="440">
        <f>SUM(H13:H17)</f>
        <v>0</v>
      </c>
      <c r="I12" s="440">
        <f>SUM(I13:I17)</f>
        <v>0</v>
      </c>
      <c r="J12" s="440">
        <f>SUM(J13:J18)</f>
        <v>0</v>
      </c>
      <c r="K12" s="440">
        <f>SUM(K13:K18)</f>
        <v>0</v>
      </c>
      <c r="L12" s="440">
        <f>SUM(L13:L18)</f>
        <v>0</v>
      </c>
      <c r="M12" s="440">
        <f>SUM(M13:M18)</f>
        <v>0</v>
      </c>
      <c r="N12" s="434">
        <f>SUM(N13:N18)</f>
        <v>0</v>
      </c>
    </row>
    <row r="13" spans="1:14" ht="12.75">
      <c r="A13" s="441" t="s">
        <v>491</v>
      </c>
      <c r="B13" s="442"/>
      <c r="C13" s="443"/>
      <c r="D13" s="444"/>
      <c r="E13" s="443"/>
      <c r="F13" s="444"/>
      <c r="G13" s="445">
        <f>SUM(B13:F13)</f>
        <v>0</v>
      </c>
      <c r="H13" s="435"/>
      <c r="I13" s="442"/>
      <c r="J13" s="442"/>
      <c r="K13" s="442">
        <f>SUM(K15:K20)</f>
        <v>0</v>
      </c>
      <c r="L13" s="442">
        <f>SUM(L15:L20)</f>
        <v>0</v>
      </c>
      <c r="M13" s="442">
        <f>SUM(M15:M20)</f>
        <v>0</v>
      </c>
      <c r="N13" s="445">
        <f aca="true" t="shared" si="0" ref="N13:N24">SUM(I13:M13)</f>
        <v>0</v>
      </c>
    </row>
    <row r="14" spans="1:14" ht="12.75">
      <c r="A14" s="441" t="s">
        <v>492</v>
      </c>
      <c r="B14" s="442"/>
      <c r="C14" s="443"/>
      <c r="D14" s="444"/>
      <c r="E14" s="443"/>
      <c r="F14" s="444"/>
      <c r="G14" s="445">
        <f>SUM(B14:F14)</f>
        <v>0</v>
      </c>
      <c r="H14" s="435"/>
      <c r="I14" s="442"/>
      <c r="J14" s="446"/>
      <c r="K14" s="446"/>
      <c r="L14" s="446"/>
      <c r="M14" s="446"/>
      <c r="N14" s="445">
        <f t="shared" si="0"/>
        <v>0</v>
      </c>
    </row>
    <row r="15" spans="1:14" ht="12.75">
      <c r="A15" s="441" t="s">
        <v>493</v>
      </c>
      <c r="B15" s="442"/>
      <c r="C15" s="443"/>
      <c r="D15" s="443"/>
      <c r="E15" s="443"/>
      <c r="F15" s="444"/>
      <c r="G15" s="445">
        <f>SUM(B15:F15)</f>
        <v>0</v>
      </c>
      <c r="H15" s="435"/>
      <c r="I15" s="442"/>
      <c r="J15" s="443"/>
      <c r="K15" s="443"/>
      <c r="L15" s="443"/>
      <c r="M15" s="443"/>
      <c r="N15" s="445">
        <f t="shared" si="0"/>
        <v>0</v>
      </c>
    </row>
    <row r="16" spans="1:14" ht="12.75">
      <c r="A16" s="441" t="s">
        <v>494</v>
      </c>
      <c r="B16" s="442"/>
      <c r="C16" s="443"/>
      <c r="D16" s="443"/>
      <c r="E16" s="443"/>
      <c r="F16" s="444"/>
      <c r="G16" s="445"/>
      <c r="H16" s="435"/>
      <c r="I16" s="442"/>
      <c r="J16" s="443"/>
      <c r="K16" s="443"/>
      <c r="L16" s="443"/>
      <c r="M16" s="443"/>
      <c r="N16" s="445">
        <f t="shared" si="0"/>
        <v>0</v>
      </c>
    </row>
    <row r="17" spans="1:14" ht="12.75">
      <c r="A17" s="441" t="s">
        <v>495</v>
      </c>
      <c r="B17" s="442"/>
      <c r="C17" s="443"/>
      <c r="D17" s="443"/>
      <c r="E17" s="443"/>
      <c r="F17" s="444"/>
      <c r="G17" s="445">
        <f aca="true" t="shared" si="1" ref="G17:G29">SUM(B17:F17)</f>
        <v>0</v>
      </c>
      <c r="H17" s="435"/>
      <c r="I17" s="442"/>
      <c r="J17" s="443"/>
      <c r="K17" s="443"/>
      <c r="L17" s="443"/>
      <c r="M17" s="443"/>
      <c r="N17" s="445">
        <f t="shared" si="0"/>
        <v>0</v>
      </c>
    </row>
    <row r="18" spans="1:14" ht="12.75">
      <c r="A18" s="441" t="s">
        <v>438</v>
      </c>
      <c r="B18" s="442"/>
      <c r="C18" s="443"/>
      <c r="D18" s="443"/>
      <c r="E18" s="443"/>
      <c r="F18" s="443"/>
      <c r="G18" s="445">
        <f t="shared" si="1"/>
        <v>0</v>
      </c>
      <c r="H18" s="435"/>
      <c r="I18" s="442"/>
      <c r="J18" s="443"/>
      <c r="K18" s="443"/>
      <c r="L18" s="443"/>
      <c r="M18" s="443"/>
      <c r="N18" s="445">
        <f t="shared" si="0"/>
        <v>0</v>
      </c>
    </row>
    <row r="19" spans="1:14" ht="12.75">
      <c r="A19" s="448" t="s">
        <v>439</v>
      </c>
      <c r="B19" s="442"/>
      <c r="C19" s="443"/>
      <c r="D19" s="449"/>
      <c r="E19" s="443"/>
      <c r="F19" s="444"/>
      <c r="G19" s="450">
        <f t="shared" si="1"/>
        <v>0</v>
      </c>
      <c r="H19" s="435"/>
      <c r="I19" s="442"/>
      <c r="J19" s="449"/>
      <c r="K19" s="443"/>
      <c r="L19" s="443"/>
      <c r="M19" s="443"/>
      <c r="N19" s="450">
        <f t="shared" si="0"/>
        <v>0</v>
      </c>
    </row>
    <row r="20" spans="1:14" ht="12.75">
      <c r="A20" s="431" t="s">
        <v>496</v>
      </c>
      <c r="B20" s="453"/>
      <c r="C20" s="433"/>
      <c r="D20" s="433"/>
      <c r="E20" s="433"/>
      <c r="F20" s="452"/>
      <c r="G20" s="434">
        <f t="shared" si="1"/>
        <v>0</v>
      </c>
      <c r="H20" s="435"/>
      <c r="I20" s="432"/>
      <c r="J20" s="433"/>
      <c r="K20" s="433"/>
      <c r="L20" s="433"/>
      <c r="M20" s="433"/>
      <c r="N20" s="434">
        <f t="shared" si="0"/>
        <v>0</v>
      </c>
    </row>
    <row r="21" spans="1:14" ht="12.75">
      <c r="A21" s="431" t="s">
        <v>440</v>
      </c>
      <c r="B21" s="453"/>
      <c r="C21" s="433"/>
      <c r="D21" s="433"/>
      <c r="E21" s="433"/>
      <c r="F21" s="452"/>
      <c r="G21" s="434">
        <f t="shared" si="1"/>
        <v>0</v>
      </c>
      <c r="H21" s="435"/>
      <c r="I21" s="507"/>
      <c r="J21" s="433"/>
      <c r="K21" s="433"/>
      <c r="L21" s="433"/>
      <c r="M21" s="433"/>
      <c r="N21" s="434">
        <f t="shared" si="0"/>
        <v>0</v>
      </c>
    </row>
    <row r="22" spans="1:14" ht="12.75">
      <c r="A22" s="431" t="s">
        <v>441</v>
      </c>
      <c r="B22" s="432"/>
      <c r="C22" s="433"/>
      <c r="D22" s="433"/>
      <c r="E22" s="433"/>
      <c r="F22" s="433"/>
      <c r="G22" s="434">
        <f t="shared" si="1"/>
        <v>0</v>
      </c>
      <c r="H22" s="435"/>
      <c r="I22" s="432"/>
      <c r="J22" s="433"/>
      <c r="K22" s="433"/>
      <c r="L22" s="433"/>
      <c r="M22" s="433"/>
      <c r="N22" s="434">
        <f t="shared" si="0"/>
        <v>0</v>
      </c>
    </row>
    <row r="23" spans="1:14" ht="12.75">
      <c r="A23" s="431" t="s">
        <v>442</v>
      </c>
      <c r="B23" s="451">
        <v>600</v>
      </c>
      <c r="C23" s="449"/>
      <c r="D23" s="449"/>
      <c r="E23" s="449"/>
      <c r="F23" s="449"/>
      <c r="G23" s="484">
        <f t="shared" si="1"/>
        <v>600</v>
      </c>
      <c r="H23" s="435"/>
      <c r="I23" s="432">
        <v>2461</v>
      </c>
      <c r="J23" s="433"/>
      <c r="K23" s="433"/>
      <c r="L23" s="433"/>
      <c r="M23" s="433"/>
      <c r="N23" s="434">
        <f t="shared" si="0"/>
        <v>2461</v>
      </c>
    </row>
    <row r="24" spans="1:14" ht="12.75">
      <c r="A24" s="431" t="s">
        <v>443</v>
      </c>
      <c r="B24" s="451"/>
      <c r="C24" s="449"/>
      <c r="D24" s="449"/>
      <c r="E24" s="449"/>
      <c r="F24" s="449"/>
      <c r="G24" s="484">
        <f t="shared" si="1"/>
        <v>0</v>
      </c>
      <c r="H24" s="435"/>
      <c r="I24" s="432"/>
      <c r="J24" s="433"/>
      <c r="K24" s="433"/>
      <c r="L24" s="433"/>
      <c r="M24" s="433"/>
      <c r="N24" s="434">
        <f t="shared" si="0"/>
        <v>0</v>
      </c>
    </row>
    <row r="25" spans="1:14" ht="12.75">
      <c r="A25" s="431" t="s">
        <v>444</v>
      </c>
      <c r="B25" s="451"/>
      <c r="C25" s="449"/>
      <c r="D25" s="449"/>
      <c r="E25" s="449"/>
      <c r="F25" s="449"/>
      <c r="G25" s="484">
        <f t="shared" si="1"/>
        <v>0</v>
      </c>
      <c r="H25" s="435"/>
      <c r="I25" s="432"/>
      <c r="J25" s="433"/>
      <c r="K25" s="433"/>
      <c r="L25" s="433"/>
      <c r="M25" s="433"/>
      <c r="N25" s="434">
        <f aca="true" t="shared" si="2" ref="N25:N41">SUM(I25:M25)</f>
        <v>0</v>
      </c>
    </row>
    <row r="26" spans="1:14" ht="12.75">
      <c r="A26" s="431" t="s">
        <v>445</v>
      </c>
      <c r="B26" s="475"/>
      <c r="C26" s="457"/>
      <c r="D26" s="457"/>
      <c r="E26" s="457"/>
      <c r="F26" s="457"/>
      <c r="G26" s="484">
        <f t="shared" si="1"/>
        <v>0</v>
      </c>
      <c r="H26" s="454"/>
      <c r="I26" s="451"/>
      <c r="J26" s="443"/>
      <c r="K26" s="443"/>
      <c r="L26" s="443"/>
      <c r="M26" s="443"/>
      <c r="N26" s="450">
        <f t="shared" si="2"/>
        <v>0</v>
      </c>
    </row>
    <row r="27" spans="1:14" ht="12.75">
      <c r="A27" s="455" t="s">
        <v>508</v>
      </c>
      <c r="B27" s="475">
        <v>354</v>
      </c>
      <c r="C27" s="457"/>
      <c r="D27" s="457"/>
      <c r="E27" s="457"/>
      <c r="F27" s="457"/>
      <c r="G27" s="484">
        <f t="shared" si="1"/>
        <v>354</v>
      </c>
      <c r="H27" s="454"/>
      <c r="I27" s="451">
        <v>318</v>
      </c>
      <c r="J27" s="457"/>
      <c r="K27" s="443"/>
      <c r="L27" s="443"/>
      <c r="M27" s="443"/>
      <c r="N27" s="450">
        <f t="shared" si="2"/>
        <v>318</v>
      </c>
    </row>
    <row r="28" spans="1:14" ht="12.75">
      <c r="A28" s="455" t="s">
        <v>446</v>
      </c>
      <c r="B28" s="456">
        <v>441195</v>
      </c>
      <c r="C28" s="457"/>
      <c r="D28" s="449">
        <v>300</v>
      </c>
      <c r="E28" s="457"/>
      <c r="F28" s="449">
        <v>946</v>
      </c>
      <c r="G28" s="484">
        <f t="shared" si="1"/>
        <v>442441</v>
      </c>
      <c r="H28" s="454"/>
      <c r="I28" s="456">
        <v>185166</v>
      </c>
      <c r="J28" s="449">
        <v>800</v>
      </c>
      <c r="K28" s="449"/>
      <c r="L28" s="449"/>
      <c r="M28" s="458"/>
      <c r="N28" s="450">
        <f t="shared" si="2"/>
        <v>185966</v>
      </c>
    </row>
    <row r="29" spans="1:14" ht="12.75">
      <c r="A29" s="431" t="s">
        <v>509</v>
      </c>
      <c r="B29" s="442"/>
      <c r="C29" s="443"/>
      <c r="D29" s="449"/>
      <c r="E29" s="457"/>
      <c r="F29" s="443"/>
      <c r="G29" s="450">
        <f t="shared" si="1"/>
        <v>0</v>
      </c>
      <c r="H29" s="454"/>
      <c r="I29" s="451">
        <v>1413</v>
      </c>
      <c r="J29" s="443"/>
      <c r="K29" s="443"/>
      <c r="L29" s="443"/>
      <c r="M29" s="443"/>
      <c r="N29" s="450">
        <f t="shared" si="2"/>
        <v>1413</v>
      </c>
    </row>
    <row r="30" spans="1:14" ht="12.75">
      <c r="A30" s="438" t="s">
        <v>448</v>
      </c>
      <c r="B30" s="439">
        <f>SUM(B31:B33)</f>
        <v>0</v>
      </c>
      <c r="C30" s="440">
        <f>SUM(C31:C33)</f>
        <v>0</v>
      </c>
      <c r="D30" s="459"/>
      <c r="E30" s="459"/>
      <c r="F30" s="440"/>
      <c r="G30" s="450">
        <f>SUM(G31:G33)</f>
        <v>0</v>
      </c>
      <c r="H30" s="454"/>
      <c r="I30" s="442"/>
      <c r="J30" s="443"/>
      <c r="K30" s="443"/>
      <c r="L30" s="443"/>
      <c r="M30" s="443"/>
      <c r="N30" s="450">
        <f t="shared" si="2"/>
        <v>0</v>
      </c>
    </row>
    <row r="31" spans="1:14" ht="12.75">
      <c r="A31" s="441" t="s">
        <v>449</v>
      </c>
      <c r="B31" s="442"/>
      <c r="C31" s="443"/>
      <c r="D31" s="457"/>
      <c r="E31" s="457"/>
      <c r="F31" s="443"/>
      <c r="G31" s="445">
        <f>SUM(B31:F31)</f>
        <v>0</v>
      </c>
      <c r="H31" s="454"/>
      <c r="I31" s="442"/>
      <c r="J31" s="443"/>
      <c r="K31" s="443"/>
      <c r="L31" s="443"/>
      <c r="M31" s="443"/>
      <c r="N31" s="445">
        <f t="shared" si="2"/>
        <v>0</v>
      </c>
    </row>
    <row r="32" spans="1:14" ht="12.75">
      <c r="A32" s="441" t="s">
        <v>450</v>
      </c>
      <c r="B32" s="442"/>
      <c r="C32" s="443"/>
      <c r="D32" s="457"/>
      <c r="E32" s="457"/>
      <c r="F32" s="443"/>
      <c r="G32" s="445">
        <f>SUM(B32:F32)</f>
        <v>0</v>
      </c>
      <c r="H32" s="454"/>
      <c r="I32" s="442"/>
      <c r="J32" s="443"/>
      <c r="K32" s="443"/>
      <c r="L32" s="443"/>
      <c r="M32" s="443"/>
      <c r="N32" s="445">
        <f t="shared" si="2"/>
        <v>0</v>
      </c>
    </row>
    <row r="33" spans="1:14" ht="12.75">
      <c r="A33" s="441" t="s">
        <v>451</v>
      </c>
      <c r="B33" s="442"/>
      <c r="C33" s="443"/>
      <c r="D33" s="457"/>
      <c r="E33" s="457"/>
      <c r="F33" s="443"/>
      <c r="G33" s="445">
        <f>SUM(B33:F33)</f>
        <v>0</v>
      </c>
      <c r="H33" s="454"/>
      <c r="I33" s="442"/>
      <c r="J33" s="443"/>
      <c r="K33" s="443"/>
      <c r="L33" s="443"/>
      <c r="M33" s="443"/>
      <c r="N33" s="445">
        <f t="shared" si="2"/>
        <v>0</v>
      </c>
    </row>
    <row r="34" spans="1:14" ht="12.75">
      <c r="A34" s="460" t="s">
        <v>452</v>
      </c>
      <c r="B34" s="442"/>
      <c r="C34" s="443"/>
      <c r="D34" s="457"/>
      <c r="E34" s="457"/>
      <c r="F34" s="443"/>
      <c r="G34" s="445">
        <f>SUM(B34:F34)</f>
        <v>0</v>
      </c>
      <c r="H34" s="454"/>
      <c r="I34" s="451"/>
      <c r="J34" s="443"/>
      <c r="K34" s="443"/>
      <c r="L34" s="443"/>
      <c r="M34" s="443"/>
      <c r="N34" s="508">
        <f t="shared" si="2"/>
        <v>0</v>
      </c>
    </row>
    <row r="35" spans="1:14" ht="12.75">
      <c r="A35" s="438" t="s">
        <v>497</v>
      </c>
      <c r="B35" s="442"/>
      <c r="C35" s="443"/>
      <c r="D35" s="443"/>
      <c r="E35" s="443"/>
      <c r="F35" s="443"/>
      <c r="G35" s="450">
        <f>SUM(G36:G37)</f>
        <v>0</v>
      </c>
      <c r="H35" s="454"/>
      <c r="I35" s="439"/>
      <c r="J35" s="440"/>
      <c r="K35" s="440">
        <f>SUM(K36:K38)</f>
        <v>0</v>
      </c>
      <c r="L35" s="440"/>
      <c r="M35" s="440"/>
      <c r="N35" s="450">
        <f t="shared" si="2"/>
        <v>0</v>
      </c>
    </row>
    <row r="36" spans="1:14" ht="12.75">
      <c r="A36" s="441" t="s">
        <v>453</v>
      </c>
      <c r="B36" s="442"/>
      <c r="C36" s="443"/>
      <c r="D36" s="447"/>
      <c r="E36" s="443"/>
      <c r="F36" s="443"/>
      <c r="G36" s="450">
        <f>SUM(B36:F36)</f>
        <v>0</v>
      </c>
      <c r="H36" s="454"/>
      <c r="I36" s="442"/>
      <c r="J36" s="443"/>
      <c r="K36" s="443"/>
      <c r="L36" s="443"/>
      <c r="M36" s="443"/>
      <c r="N36" s="445">
        <f t="shared" si="2"/>
        <v>0</v>
      </c>
    </row>
    <row r="37" spans="1:14" ht="12.75">
      <c r="A37" s="441" t="s">
        <v>454</v>
      </c>
      <c r="B37" s="442"/>
      <c r="C37" s="443"/>
      <c r="D37" s="443"/>
      <c r="E37" s="443"/>
      <c r="F37" s="443"/>
      <c r="G37" s="450">
        <f>SUM(B37:F37)</f>
        <v>0</v>
      </c>
      <c r="H37" s="454"/>
      <c r="I37" s="442"/>
      <c r="J37" s="443"/>
      <c r="K37" s="443"/>
      <c r="L37" s="443"/>
      <c r="M37" s="443"/>
      <c r="N37" s="445">
        <f t="shared" si="2"/>
        <v>0</v>
      </c>
    </row>
    <row r="38" spans="1:14" ht="12.75">
      <c r="A38" s="441" t="s">
        <v>498</v>
      </c>
      <c r="B38" s="442"/>
      <c r="C38" s="443"/>
      <c r="D38" s="443"/>
      <c r="E38" s="443"/>
      <c r="F38" s="443"/>
      <c r="G38" s="450"/>
      <c r="H38" s="454"/>
      <c r="I38" s="442"/>
      <c r="J38" s="443"/>
      <c r="K38" s="443"/>
      <c r="L38" s="443"/>
      <c r="M38" s="443"/>
      <c r="N38" s="445">
        <f t="shared" si="2"/>
        <v>0</v>
      </c>
    </row>
    <row r="39" spans="1:14" ht="12.75">
      <c r="A39" s="431" t="s">
        <v>456</v>
      </c>
      <c r="B39" s="442"/>
      <c r="C39" s="443"/>
      <c r="D39" s="443"/>
      <c r="E39" s="443"/>
      <c r="F39" s="443"/>
      <c r="G39" s="450">
        <f>SUM(B39:F39)</f>
        <v>0</v>
      </c>
      <c r="H39" s="454"/>
      <c r="I39" s="442"/>
      <c r="J39" s="443"/>
      <c r="K39" s="443"/>
      <c r="L39" s="443"/>
      <c r="M39" s="443"/>
      <c r="N39" s="450">
        <f t="shared" si="2"/>
        <v>0</v>
      </c>
    </row>
    <row r="40" spans="1:14" ht="12.75">
      <c r="A40" s="431" t="s">
        <v>457</v>
      </c>
      <c r="B40" s="442"/>
      <c r="C40" s="443"/>
      <c r="D40" s="443"/>
      <c r="E40" s="443"/>
      <c r="F40" s="443"/>
      <c r="G40" s="450">
        <f>SUM(B40:F40)</f>
        <v>0</v>
      </c>
      <c r="H40" s="454"/>
      <c r="I40" s="442"/>
      <c r="J40" s="443"/>
      <c r="K40" s="443"/>
      <c r="L40" s="443"/>
      <c r="M40" s="443"/>
      <c r="N40" s="450">
        <f t="shared" si="2"/>
        <v>0</v>
      </c>
    </row>
    <row r="41" spans="1:14" ht="13.5" customHeight="1" thickBot="1">
      <c r="A41" s="461" t="s">
        <v>458</v>
      </c>
      <c r="B41" s="462"/>
      <c r="C41" s="463"/>
      <c r="D41" s="463"/>
      <c r="E41" s="463"/>
      <c r="F41" s="463"/>
      <c r="G41" s="465">
        <f>SUM(B41:F41)</f>
        <v>0</v>
      </c>
      <c r="H41" s="466"/>
      <c r="I41" s="462"/>
      <c r="J41" s="463"/>
      <c r="K41" s="463"/>
      <c r="L41" s="463"/>
      <c r="M41" s="463"/>
      <c r="N41" s="465">
        <f t="shared" si="2"/>
        <v>0</v>
      </c>
    </row>
    <row r="42" spans="1:14" ht="13.5" customHeight="1">
      <c r="A42" s="557"/>
      <c r="B42" s="503"/>
      <c r="C42" s="503"/>
      <c r="D42" s="503"/>
      <c r="E42" s="503"/>
      <c r="F42" s="503"/>
      <c r="G42" s="559"/>
      <c r="H42" s="500"/>
      <c r="I42" s="503"/>
      <c r="J42" s="503"/>
      <c r="K42" s="503"/>
      <c r="L42" s="503"/>
      <c r="M42" s="503"/>
      <c r="N42" s="559"/>
    </row>
    <row r="43" spans="1:14" ht="15" customHeight="1" thickBot="1">
      <c r="A43" s="557"/>
      <c r="B43" s="503"/>
      <c r="C43" s="503"/>
      <c r="D43" s="561"/>
      <c r="E43" s="503"/>
      <c r="F43" s="503"/>
      <c r="G43" s="559"/>
      <c r="H43" s="500"/>
      <c r="I43" s="503"/>
      <c r="J43" s="503"/>
      <c r="K43" s="563"/>
      <c r="L43" s="503"/>
      <c r="M43" s="503"/>
      <c r="N43" s="559"/>
    </row>
    <row r="44" spans="1:14" ht="15.75">
      <c r="A44" s="410" t="s">
        <v>254</v>
      </c>
      <c r="B44" s="869" t="s">
        <v>416</v>
      </c>
      <c r="C44" s="870"/>
      <c r="D44" s="870"/>
      <c r="E44" s="870"/>
      <c r="F44" s="870"/>
      <c r="G44" s="871"/>
      <c r="H44" s="411"/>
      <c r="I44" s="869" t="s">
        <v>417</v>
      </c>
      <c r="J44" s="870"/>
      <c r="K44" s="870"/>
      <c r="L44" s="870"/>
      <c r="M44" s="870"/>
      <c r="N44" s="871"/>
    </row>
    <row r="45" spans="1:14" ht="12.75">
      <c r="A45" s="468"/>
      <c r="B45" s="413" t="s">
        <v>418</v>
      </c>
      <c r="C45" s="414" t="s">
        <v>419</v>
      </c>
      <c r="D45" s="414" t="s">
        <v>420</v>
      </c>
      <c r="E45" s="414" t="s">
        <v>421</v>
      </c>
      <c r="F45" s="414" t="s">
        <v>422</v>
      </c>
      <c r="G45" s="415" t="s">
        <v>499</v>
      </c>
      <c r="H45" s="416"/>
      <c r="I45" s="413" t="s">
        <v>418</v>
      </c>
      <c r="J45" s="414" t="s">
        <v>419</v>
      </c>
      <c r="K45" s="414" t="s">
        <v>420</v>
      </c>
      <c r="L45" s="414" t="s">
        <v>151</v>
      </c>
      <c r="M45" s="414" t="s">
        <v>422</v>
      </c>
      <c r="N45" s="415" t="s">
        <v>423</v>
      </c>
    </row>
    <row r="46" spans="1:14" ht="13.5" thickBot="1">
      <c r="A46" s="417"/>
      <c r="B46" s="418" t="s">
        <v>424</v>
      </c>
      <c r="C46" s="419" t="s">
        <v>424</v>
      </c>
      <c r="D46" s="419" t="s">
        <v>425</v>
      </c>
      <c r="E46" s="419" t="s">
        <v>426</v>
      </c>
      <c r="F46" s="419" t="s">
        <v>427</v>
      </c>
      <c r="G46" s="420" t="s">
        <v>428</v>
      </c>
      <c r="H46" s="421"/>
      <c r="I46" s="418" t="s">
        <v>429</v>
      </c>
      <c r="J46" s="419" t="s">
        <v>430</v>
      </c>
      <c r="K46" s="419" t="s">
        <v>431</v>
      </c>
      <c r="L46" s="419"/>
      <c r="M46" s="419" t="s">
        <v>432</v>
      </c>
      <c r="N46" s="420" t="s">
        <v>433</v>
      </c>
    </row>
    <row r="47" spans="1:14" ht="12.75">
      <c r="A47" s="438" t="s">
        <v>459</v>
      </c>
      <c r="B47" s="439">
        <f>SUM(B48:B50)</f>
        <v>0</v>
      </c>
      <c r="C47" s="440">
        <f>SUM(C48:C50)</f>
        <v>0</v>
      </c>
      <c r="D47" s="440">
        <f>SUM(D48:D50)</f>
        <v>0</v>
      </c>
      <c r="E47" s="440"/>
      <c r="F47" s="440"/>
      <c r="G47" s="450">
        <f>SUM(G48:G50)</f>
        <v>0</v>
      </c>
      <c r="H47" s="454"/>
      <c r="I47" s="442"/>
      <c r="J47" s="443"/>
      <c r="K47" s="443"/>
      <c r="L47" s="443"/>
      <c r="M47" s="443"/>
      <c r="N47" s="450">
        <f aca="true" t="shared" si="3" ref="N47:N77">SUM(I47:M47)</f>
        <v>0</v>
      </c>
    </row>
    <row r="48" spans="1:14" ht="12.75">
      <c r="A48" s="441" t="s">
        <v>460</v>
      </c>
      <c r="B48" s="442"/>
      <c r="C48" s="443"/>
      <c r="D48" s="443"/>
      <c r="E48" s="443"/>
      <c r="F48" s="443"/>
      <c r="G48" s="445">
        <f aca="true" t="shared" si="4" ref="G48:G77">SUM(B48:F48)</f>
        <v>0</v>
      </c>
      <c r="H48" s="454"/>
      <c r="I48" s="442"/>
      <c r="J48" s="443"/>
      <c r="K48" s="443"/>
      <c r="L48" s="443"/>
      <c r="M48" s="443"/>
      <c r="N48" s="445">
        <f t="shared" si="3"/>
        <v>0</v>
      </c>
    </row>
    <row r="49" spans="1:14" ht="12.75">
      <c r="A49" s="441" t="s">
        <v>461</v>
      </c>
      <c r="B49" s="442"/>
      <c r="C49" s="443"/>
      <c r="D49" s="443"/>
      <c r="E49" s="443"/>
      <c r="F49" s="443"/>
      <c r="G49" s="445">
        <f t="shared" si="4"/>
        <v>0</v>
      </c>
      <c r="H49" s="454"/>
      <c r="I49" s="442"/>
      <c r="J49" s="443"/>
      <c r="K49" s="443"/>
      <c r="L49" s="443"/>
      <c r="M49" s="443"/>
      <c r="N49" s="445">
        <f t="shared" si="3"/>
        <v>0</v>
      </c>
    </row>
    <row r="50" spans="1:14" ht="12.75">
      <c r="A50" s="441" t="s">
        <v>462</v>
      </c>
      <c r="B50" s="442"/>
      <c r="C50" s="443"/>
      <c r="D50" s="509"/>
      <c r="E50" s="443"/>
      <c r="F50" s="443"/>
      <c r="G50" s="445">
        <f t="shared" si="4"/>
        <v>0</v>
      </c>
      <c r="H50" s="454"/>
      <c r="I50" s="442"/>
      <c r="J50" s="443"/>
      <c r="K50" s="443"/>
      <c r="L50" s="443"/>
      <c r="M50" s="443"/>
      <c r="N50" s="445">
        <f t="shared" si="3"/>
        <v>0</v>
      </c>
    </row>
    <row r="51" spans="1:14" ht="12.75">
      <c r="A51" s="431" t="s">
        <v>463</v>
      </c>
      <c r="B51" s="432"/>
      <c r="C51" s="433"/>
      <c r="D51" s="433"/>
      <c r="E51" s="459"/>
      <c r="F51" s="433"/>
      <c r="G51" s="434">
        <f t="shared" si="4"/>
        <v>0</v>
      </c>
      <c r="H51" s="435"/>
      <c r="I51" s="432"/>
      <c r="J51" s="433"/>
      <c r="K51" s="433"/>
      <c r="L51" s="433"/>
      <c r="M51" s="433"/>
      <c r="N51" s="434">
        <f t="shared" si="3"/>
        <v>0</v>
      </c>
    </row>
    <row r="52" spans="1:14" ht="12.75">
      <c r="A52" s="431" t="s">
        <v>464</v>
      </c>
      <c r="B52" s="442"/>
      <c r="C52" s="443"/>
      <c r="D52" s="443"/>
      <c r="E52" s="443"/>
      <c r="F52" s="443"/>
      <c r="G52" s="450">
        <f t="shared" si="4"/>
        <v>0</v>
      </c>
      <c r="H52" s="454"/>
      <c r="I52" s="432"/>
      <c r="J52" s="433"/>
      <c r="K52" s="510"/>
      <c r="L52" s="433"/>
      <c r="M52" s="433"/>
      <c r="N52" s="434">
        <f t="shared" si="3"/>
        <v>0</v>
      </c>
    </row>
    <row r="53" spans="1:14" ht="12.75">
      <c r="A53" s="431" t="s">
        <v>465</v>
      </c>
      <c r="B53" s="432"/>
      <c r="C53" s="433"/>
      <c r="D53" s="433"/>
      <c r="E53" s="433"/>
      <c r="F53" s="433"/>
      <c r="G53" s="450">
        <f t="shared" si="4"/>
        <v>0</v>
      </c>
      <c r="H53" s="454"/>
      <c r="I53" s="432"/>
      <c r="J53" s="433"/>
      <c r="K53" s="433"/>
      <c r="L53" s="433"/>
      <c r="M53" s="433"/>
      <c r="N53" s="434">
        <f t="shared" si="3"/>
        <v>0</v>
      </c>
    </row>
    <row r="54" spans="1:14" ht="12.75">
      <c r="A54" s="477" t="s">
        <v>466</v>
      </c>
      <c r="B54" s="478"/>
      <c r="C54" s="479"/>
      <c r="D54" s="479"/>
      <c r="E54" s="479"/>
      <c r="F54" s="479"/>
      <c r="G54" s="450">
        <f t="shared" si="4"/>
        <v>0</v>
      </c>
      <c r="H54" s="454"/>
      <c r="I54" s="478"/>
      <c r="J54" s="479"/>
      <c r="K54" s="479"/>
      <c r="L54" s="479"/>
      <c r="M54" s="479"/>
      <c r="N54" s="434">
        <f t="shared" si="3"/>
        <v>0</v>
      </c>
    </row>
    <row r="55" spans="1:14" ht="12.75">
      <c r="A55" s="477" t="s">
        <v>467</v>
      </c>
      <c r="B55" s="478"/>
      <c r="C55" s="511"/>
      <c r="D55" s="479"/>
      <c r="E55" s="479"/>
      <c r="F55" s="479"/>
      <c r="G55" s="450">
        <f t="shared" si="4"/>
        <v>0</v>
      </c>
      <c r="H55" s="454"/>
      <c r="I55" s="478"/>
      <c r="J55" s="479"/>
      <c r="K55" s="512"/>
      <c r="L55" s="479"/>
      <c r="M55" s="479"/>
      <c r="N55" s="434">
        <f t="shared" si="3"/>
        <v>0</v>
      </c>
    </row>
    <row r="56" spans="1:14" ht="12.75">
      <c r="A56" s="477" t="s">
        <v>468</v>
      </c>
      <c r="B56" s="478"/>
      <c r="C56" s="479"/>
      <c r="D56" s="479"/>
      <c r="E56" s="479"/>
      <c r="F56" s="479"/>
      <c r="G56" s="450">
        <f t="shared" si="4"/>
        <v>0</v>
      </c>
      <c r="H56" s="454"/>
      <c r="I56" s="478"/>
      <c r="J56" s="479"/>
      <c r="K56" s="479"/>
      <c r="L56" s="479"/>
      <c r="M56" s="479"/>
      <c r="N56" s="434">
        <f t="shared" si="3"/>
        <v>0</v>
      </c>
    </row>
    <row r="57" spans="1:14" ht="12.75">
      <c r="A57" s="477" t="s">
        <v>469</v>
      </c>
      <c r="B57" s="478"/>
      <c r="C57" s="479"/>
      <c r="D57" s="479"/>
      <c r="E57" s="479"/>
      <c r="F57" s="479"/>
      <c r="G57" s="450">
        <f t="shared" si="4"/>
        <v>0</v>
      </c>
      <c r="H57" s="454"/>
      <c r="I57" s="478"/>
      <c r="J57" s="479"/>
      <c r="K57" s="479"/>
      <c r="L57" s="479"/>
      <c r="M57" s="479"/>
      <c r="N57" s="434">
        <f t="shared" si="3"/>
        <v>0</v>
      </c>
    </row>
    <row r="58" spans="1:14" ht="12.75">
      <c r="A58" s="477" t="s">
        <v>470</v>
      </c>
      <c r="B58" s="478"/>
      <c r="C58" s="479"/>
      <c r="D58" s="479"/>
      <c r="E58" s="479"/>
      <c r="F58" s="479"/>
      <c r="G58" s="450">
        <f t="shared" si="4"/>
        <v>0</v>
      </c>
      <c r="H58" s="454"/>
      <c r="I58" s="478"/>
      <c r="J58" s="479"/>
      <c r="K58" s="479"/>
      <c r="L58" s="479"/>
      <c r="M58" s="479"/>
      <c r="N58" s="434">
        <f t="shared" si="3"/>
        <v>0</v>
      </c>
    </row>
    <row r="59" spans="1:14" ht="12.75">
      <c r="A59" s="477" t="s">
        <v>510</v>
      </c>
      <c r="B59" s="478"/>
      <c r="C59" s="479"/>
      <c r="D59" s="479"/>
      <c r="E59" s="479"/>
      <c r="F59" s="479"/>
      <c r="G59" s="450">
        <f t="shared" si="4"/>
        <v>0</v>
      </c>
      <c r="H59" s="454"/>
      <c r="I59" s="478"/>
      <c r="J59" s="479"/>
      <c r="K59" s="479">
        <v>188000</v>
      </c>
      <c r="L59" s="479"/>
      <c r="M59" s="479"/>
      <c r="N59" s="434">
        <f t="shared" si="3"/>
        <v>188000</v>
      </c>
    </row>
    <row r="60" spans="1:14" ht="12.75">
      <c r="A60" s="477" t="s">
        <v>472</v>
      </c>
      <c r="B60" s="478"/>
      <c r="C60" s="479"/>
      <c r="D60" s="479"/>
      <c r="E60" s="479"/>
      <c r="F60" s="479"/>
      <c r="G60" s="450">
        <f t="shared" si="4"/>
        <v>0</v>
      </c>
      <c r="H60" s="454"/>
      <c r="I60" s="478"/>
      <c r="J60" s="479"/>
      <c r="K60" s="479">
        <v>384</v>
      </c>
      <c r="L60" s="479"/>
      <c r="M60" s="479"/>
      <c r="N60" s="434">
        <f t="shared" si="3"/>
        <v>384</v>
      </c>
    </row>
    <row r="61" spans="1:14" ht="12.75">
      <c r="A61" s="477" t="s">
        <v>473</v>
      </c>
      <c r="B61" s="478"/>
      <c r="C61" s="479"/>
      <c r="D61" s="479"/>
      <c r="E61" s="479"/>
      <c r="F61" s="479"/>
      <c r="G61" s="450">
        <f t="shared" si="4"/>
        <v>0</v>
      </c>
      <c r="H61" s="454"/>
      <c r="I61" s="478"/>
      <c r="J61" s="479"/>
      <c r="K61" s="479">
        <v>35000</v>
      </c>
      <c r="L61" s="479"/>
      <c r="M61" s="479"/>
      <c r="N61" s="434">
        <f t="shared" si="3"/>
        <v>35000</v>
      </c>
    </row>
    <row r="62" spans="1:14" ht="12.75">
      <c r="A62" s="477" t="s">
        <v>474</v>
      </c>
      <c r="B62" s="478"/>
      <c r="C62" s="479"/>
      <c r="D62" s="479"/>
      <c r="E62" s="479"/>
      <c r="F62" s="479"/>
      <c r="G62" s="450">
        <f t="shared" si="4"/>
        <v>0</v>
      </c>
      <c r="H62" s="454"/>
      <c r="I62" s="478"/>
      <c r="J62" s="479"/>
      <c r="K62" s="479"/>
      <c r="L62" s="479"/>
      <c r="M62" s="479"/>
      <c r="N62" s="434">
        <f t="shared" si="3"/>
        <v>0</v>
      </c>
    </row>
    <row r="63" spans="1:14" ht="12.75">
      <c r="A63" s="477" t="s">
        <v>475</v>
      </c>
      <c r="B63" s="478"/>
      <c r="C63" s="479"/>
      <c r="D63" s="479"/>
      <c r="E63" s="479"/>
      <c r="F63" s="479"/>
      <c r="G63" s="450">
        <f t="shared" si="4"/>
        <v>0</v>
      </c>
      <c r="H63" s="454"/>
      <c r="I63" s="478"/>
      <c r="J63" s="479"/>
      <c r="K63" s="479">
        <v>1128</v>
      </c>
      <c r="L63" s="479"/>
      <c r="M63" s="479"/>
      <c r="N63" s="434">
        <f t="shared" si="3"/>
        <v>1128</v>
      </c>
    </row>
    <row r="64" spans="1:14" ht="12.75">
      <c r="A64" s="477" t="s">
        <v>476</v>
      </c>
      <c r="B64" s="478"/>
      <c r="C64" s="479"/>
      <c r="D64" s="479"/>
      <c r="E64" s="479"/>
      <c r="F64" s="479"/>
      <c r="G64" s="450">
        <f t="shared" si="4"/>
        <v>0</v>
      </c>
      <c r="H64" s="454"/>
      <c r="I64" s="478"/>
      <c r="J64" s="479"/>
      <c r="K64" s="479"/>
      <c r="L64" s="479"/>
      <c r="M64" s="479"/>
      <c r="N64" s="434">
        <f t="shared" si="3"/>
        <v>0</v>
      </c>
    </row>
    <row r="65" spans="1:14" ht="12.75">
      <c r="A65" s="477" t="s">
        <v>477</v>
      </c>
      <c r="B65" s="478"/>
      <c r="C65" s="479"/>
      <c r="D65" s="479"/>
      <c r="E65" s="479"/>
      <c r="F65" s="479"/>
      <c r="G65" s="450">
        <f t="shared" si="4"/>
        <v>0</v>
      </c>
      <c r="H65" s="454"/>
      <c r="I65" s="478"/>
      <c r="J65" s="479"/>
      <c r="K65" s="479">
        <v>23500</v>
      </c>
      <c r="L65" s="479"/>
      <c r="M65" s="479"/>
      <c r="N65" s="434">
        <f t="shared" si="3"/>
        <v>23500</v>
      </c>
    </row>
    <row r="66" spans="1:14" ht="12.75">
      <c r="A66" s="477" t="s">
        <v>478</v>
      </c>
      <c r="B66" s="478"/>
      <c r="C66" s="479"/>
      <c r="D66" s="479"/>
      <c r="E66" s="479"/>
      <c r="F66" s="479"/>
      <c r="G66" s="450">
        <f t="shared" si="4"/>
        <v>0</v>
      </c>
      <c r="H66" s="454"/>
      <c r="I66" s="478"/>
      <c r="J66" s="479"/>
      <c r="K66" s="479">
        <v>2000</v>
      </c>
      <c r="L66" s="479"/>
      <c r="M66" s="479"/>
      <c r="N66" s="434">
        <f t="shared" si="3"/>
        <v>2000</v>
      </c>
    </row>
    <row r="67" spans="1:14" ht="12.75">
      <c r="A67" s="477" t="s">
        <v>479</v>
      </c>
      <c r="B67" s="478"/>
      <c r="C67" s="479"/>
      <c r="D67" s="479"/>
      <c r="E67" s="479"/>
      <c r="F67" s="479"/>
      <c r="G67" s="450">
        <f t="shared" si="4"/>
        <v>0</v>
      </c>
      <c r="H67" s="454"/>
      <c r="I67" s="478"/>
      <c r="J67" s="479"/>
      <c r="K67" s="479"/>
      <c r="L67" s="479"/>
      <c r="M67" s="479"/>
      <c r="N67" s="434">
        <f t="shared" si="3"/>
        <v>0</v>
      </c>
    </row>
    <row r="68" spans="1:14" ht="12.75">
      <c r="A68" s="477" t="s">
        <v>480</v>
      </c>
      <c r="B68" s="478"/>
      <c r="C68" s="479"/>
      <c r="D68" s="479"/>
      <c r="E68" s="479"/>
      <c r="F68" s="479"/>
      <c r="G68" s="450">
        <f t="shared" si="4"/>
        <v>0</v>
      </c>
      <c r="H68" s="454"/>
      <c r="I68" s="478"/>
      <c r="J68" s="479"/>
      <c r="K68" s="479"/>
      <c r="L68" s="479"/>
      <c r="M68" s="479"/>
      <c r="N68" s="434">
        <f t="shared" si="3"/>
        <v>0</v>
      </c>
    </row>
    <row r="69" spans="1:14" ht="12.75">
      <c r="A69" s="477" t="s">
        <v>481</v>
      </c>
      <c r="B69" s="478"/>
      <c r="C69" s="479"/>
      <c r="D69" s="479"/>
      <c r="E69" s="479"/>
      <c r="F69" s="479"/>
      <c r="G69" s="450">
        <f t="shared" si="4"/>
        <v>0</v>
      </c>
      <c r="H69" s="454"/>
      <c r="I69" s="478"/>
      <c r="J69" s="479"/>
      <c r="K69" s="479"/>
      <c r="L69" s="479"/>
      <c r="M69" s="479"/>
      <c r="N69" s="434">
        <f t="shared" si="3"/>
        <v>0</v>
      </c>
    </row>
    <row r="70" spans="1:14" ht="12.75">
      <c r="A70" s="477" t="s">
        <v>482</v>
      </c>
      <c r="B70" s="478"/>
      <c r="C70" s="479"/>
      <c r="D70" s="479"/>
      <c r="E70" s="479"/>
      <c r="F70" s="479"/>
      <c r="G70" s="450">
        <f t="shared" si="4"/>
        <v>0</v>
      </c>
      <c r="H70" s="454"/>
      <c r="I70" s="478"/>
      <c r="J70" s="479"/>
      <c r="K70" s="479">
        <v>3000</v>
      </c>
      <c r="L70" s="479"/>
      <c r="M70" s="479"/>
      <c r="N70" s="434">
        <f t="shared" si="3"/>
        <v>3000</v>
      </c>
    </row>
    <row r="71" spans="1:14" ht="12.75">
      <c r="A71" s="477" t="s">
        <v>483</v>
      </c>
      <c r="B71" s="478"/>
      <c r="C71" s="479"/>
      <c r="D71" s="479"/>
      <c r="E71" s="479"/>
      <c r="F71" s="479"/>
      <c r="G71" s="450">
        <f t="shared" si="4"/>
        <v>0</v>
      </c>
      <c r="H71" s="454"/>
      <c r="I71" s="478"/>
      <c r="J71" s="479"/>
      <c r="K71" s="479"/>
      <c r="L71" s="479"/>
      <c r="M71" s="479"/>
      <c r="N71" s="434">
        <f t="shared" si="3"/>
        <v>0</v>
      </c>
    </row>
    <row r="72" spans="1:14" ht="12.75">
      <c r="A72" s="477" t="s">
        <v>484</v>
      </c>
      <c r="B72" s="478"/>
      <c r="C72" s="479"/>
      <c r="D72" s="479"/>
      <c r="E72" s="479"/>
      <c r="F72" s="479"/>
      <c r="G72" s="450">
        <f t="shared" si="4"/>
        <v>0</v>
      </c>
      <c r="H72" s="454"/>
      <c r="I72" s="478"/>
      <c r="J72" s="479"/>
      <c r="K72" s="482"/>
      <c r="L72" s="479"/>
      <c r="M72" s="479"/>
      <c r="N72" s="434">
        <f t="shared" si="3"/>
        <v>0</v>
      </c>
    </row>
    <row r="73" spans="1:14" ht="12.75">
      <c r="A73" s="483" t="s">
        <v>500</v>
      </c>
      <c r="B73" s="478"/>
      <c r="C73" s="479"/>
      <c r="D73" s="479"/>
      <c r="E73" s="479"/>
      <c r="F73" s="479"/>
      <c r="G73" s="450">
        <f t="shared" si="4"/>
        <v>0</v>
      </c>
      <c r="H73" s="454"/>
      <c r="I73" s="478"/>
      <c r="J73" s="479"/>
      <c r="K73" s="479"/>
      <c r="L73" s="479"/>
      <c r="M73" s="479"/>
      <c r="N73" s="434">
        <f t="shared" si="3"/>
        <v>0</v>
      </c>
    </row>
    <row r="74" spans="1:14" ht="12.75">
      <c r="A74" s="513" t="s">
        <v>501</v>
      </c>
      <c r="B74" s="478"/>
      <c r="C74" s="479"/>
      <c r="D74" s="479"/>
      <c r="E74" s="479"/>
      <c r="F74" s="479"/>
      <c r="G74" s="450">
        <f t="shared" si="4"/>
        <v>0</v>
      </c>
      <c r="H74" s="454"/>
      <c r="I74" s="478"/>
      <c r="J74" s="479"/>
      <c r="K74" s="479"/>
      <c r="L74" s="479"/>
      <c r="M74" s="479"/>
      <c r="N74" s="434">
        <f t="shared" si="3"/>
        <v>0</v>
      </c>
    </row>
    <row r="75" spans="1:14" ht="12.75">
      <c r="A75" s="477" t="s">
        <v>487</v>
      </c>
      <c r="B75" s="478"/>
      <c r="C75" s="479"/>
      <c r="D75" s="479"/>
      <c r="E75" s="479"/>
      <c r="F75" s="479"/>
      <c r="G75" s="450">
        <f t="shared" si="4"/>
        <v>0</v>
      </c>
      <c r="H75" s="454"/>
      <c r="I75" s="478"/>
      <c r="J75" s="479"/>
      <c r="K75" s="479"/>
      <c r="L75" s="479"/>
      <c r="M75" s="479"/>
      <c r="N75" s="434">
        <f t="shared" si="3"/>
        <v>0</v>
      </c>
    </row>
    <row r="76" spans="1:14" ht="12.75">
      <c r="A76" s="477" t="s">
        <v>488</v>
      </c>
      <c r="B76" s="478"/>
      <c r="C76" s="479"/>
      <c r="D76" s="479"/>
      <c r="E76" s="479"/>
      <c r="F76" s="479"/>
      <c r="G76" s="484">
        <f t="shared" si="4"/>
        <v>0</v>
      </c>
      <c r="H76" s="454"/>
      <c r="I76" s="514"/>
      <c r="J76" s="479"/>
      <c r="K76" s="479"/>
      <c r="L76" s="479"/>
      <c r="M76" s="479"/>
      <c r="N76" s="434">
        <f t="shared" si="3"/>
        <v>0</v>
      </c>
    </row>
    <row r="77" spans="1:14" ht="13.5" thickBot="1">
      <c r="A77" s="477" t="s">
        <v>502</v>
      </c>
      <c r="B77" s="480">
        <v>75</v>
      </c>
      <c r="C77" s="515"/>
      <c r="D77" s="481"/>
      <c r="E77" s="479"/>
      <c r="F77" s="479"/>
      <c r="G77" s="485">
        <f t="shared" si="4"/>
        <v>75</v>
      </c>
      <c r="H77" s="454"/>
      <c r="I77" s="480">
        <v>300</v>
      </c>
      <c r="J77" s="479"/>
      <c r="K77" s="479"/>
      <c r="L77" s="479"/>
      <c r="M77" s="479"/>
      <c r="N77" s="486">
        <f t="shared" si="3"/>
        <v>300</v>
      </c>
    </row>
    <row r="78" spans="1:14" ht="12.75">
      <c r="A78" s="487" t="s">
        <v>63</v>
      </c>
      <c r="B78" s="488">
        <f>SUM(B9:B12,B20:B30,B35,B39:B47,B51:B77)</f>
        <v>442224</v>
      </c>
      <c r="C78" s="488">
        <f>SUM(C9:C12,C20:C30,C35,C39:C47,C51:C77)</f>
        <v>0</v>
      </c>
      <c r="D78" s="488">
        <f>SUM(D9:D12,D19:D30,D35,D39:D47,D51:D77,D34)</f>
        <v>300</v>
      </c>
      <c r="E78" s="488">
        <f>SUM(E9:E12,E20:E30,E35,E39:E47,E51:E77)</f>
        <v>0</v>
      </c>
      <c r="F78" s="488">
        <f>SUM(F9:F12,F20:F29,F30,F35,F39:F47,F51:F77)</f>
        <v>946</v>
      </c>
      <c r="G78" s="488">
        <f>SUM(G9:G12,G19:G30,G39:G47,G51:G58,G59:G77,G34)</f>
        <v>443470</v>
      </c>
      <c r="H78" s="488">
        <f>SUM(H9:H12,H20:H30,H39:H47,H51:H58,H59:H77)</f>
        <v>0</v>
      </c>
      <c r="I78" s="488">
        <f>SUM(I9:I12,I19:I30,I35,I39:I47,I51:I77,I34)</f>
        <v>189658</v>
      </c>
      <c r="J78" s="488">
        <f>SUM(J9:J12,J19:J30,J35,J39:J47,J51:J77)</f>
        <v>800</v>
      </c>
      <c r="K78" s="488">
        <f>SUM(K9:K12,K19:K30,K35,K39:K47,K51:K77)</f>
        <v>253012</v>
      </c>
      <c r="L78" s="488">
        <f>SUM(L9:L12,L19:L30,L35,L39:L47,L51:L77)</f>
        <v>0</v>
      </c>
      <c r="M78" s="488">
        <f>SUM(M9:M12,M19:M30,M35,M39:M47,M51:M77)</f>
        <v>0</v>
      </c>
      <c r="N78" s="489">
        <f>SUM(N9:N12,N19:N30,N35,N39:N47,N51:N77,N34)</f>
        <v>443470</v>
      </c>
    </row>
    <row r="79" spans="1:14" ht="12.75">
      <c r="A79" s="490" t="s">
        <v>490</v>
      </c>
      <c r="B79" s="432">
        <v>431169</v>
      </c>
      <c r="C79" s="433"/>
      <c r="D79" s="433"/>
      <c r="E79" s="433"/>
      <c r="F79" s="433"/>
      <c r="G79" s="434">
        <f>SUM(B79:F79)</f>
        <v>431169</v>
      </c>
      <c r="H79" s="491"/>
      <c r="I79" s="439"/>
      <c r="J79" s="440"/>
      <c r="K79" s="510"/>
      <c r="L79" s="433"/>
      <c r="M79" s="433"/>
      <c r="N79" s="492">
        <f>SUM(I79:M79)</f>
        <v>0</v>
      </c>
    </row>
    <row r="80" spans="1:14" ht="13.5" thickBot="1">
      <c r="A80" s="493" t="s">
        <v>75</v>
      </c>
      <c r="B80" s="494">
        <f aca="true" t="shared" si="5" ref="B80:N80">B78-B79</f>
        <v>11055</v>
      </c>
      <c r="C80" s="494">
        <f t="shared" si="5"/>
        <v>0</v>
      </c>
      <c r="D80" s="494">
        <f t="shared" si="5"/>
        <v>300</v>
      </c>
      <c r="E80" s="494">
        <f t="shared" si="5"/>
        <v>0</v>
      </c>
      <c r="F80" s="494">
        <f t="shared" si="5"/>
        <v>946</v>
      </c>
      <c r="G80" s="494">
        <f t="shared" si="5"/>
        <v>12301</v>
      </c>
      <c r="H80" s="496">
        <f t="shared" si="5"/>
        <v>0</v>
      </c>
      <c r="I80" s="494">
        <f t="shared" si="5"/>
        <v>189658</v>
      </c>
      <c r="J80" s="495">
        <f t="shared" si="5"/>
        <v>800</v>
      </c>
      <c r="K80" s="495">
        <f t="shared" si="5"/>
        <v>253012</v>
      </c>
      <c r="L80" s="495">
        <f t="shared" si="5"/>
        <v>0</v>
      </c>
      <c r="M80" s="495">
        <f t="shared" si="5"/>
        <v>0</v>
      </c>
      <c r="N80" s="497">
        <f t="shared" si="5"/>
        <v>443470</v>
      </c>
    </row>
    <row r="81" spans="1:14" ht="12.75">
      <c r="A81" s="498"/>
      <c r="B81" s="499"/>
      <c r="C81" s="499"/>
      <c r="D81" s="499"/>
      <c r="E81" s="499"/>
      <c r="F81" s="499"/>
      <c r="G81" s="500"/>
      <c r="H81" s="500"/>
      <c r="I81" s="501"/>
      <c r="J81" s="499"/>
      <c r="K81" s="502"/>
      <c r="L81" s="501"/>
      <c r="M81" s="501"/>
      <c r="N81" s="503"/>
    </row>
    <row r="82" spans="1:14" ht="12.75">
      <c r="A82" s="498"/>
      <c r="B82" s="499"/>
      <c r="C82" s="499"/>
      <c r="D82" s="499"/>
      <c r="E82" s="499"/>
      <c r="F82" s="499"/>
      <c r="G82" s="500"/>
      <c r="H82" s="500"/>
      <c r="I82" s="499"/>
      <c r="J82" s="499"/>
      <c r="K82" s="502"/>
      <c r="L82" s="501"/>
      <c r="M82" s="501"/>
      <c r="N82" s="503"/>
    </row>
    <row r="83" spans="1:14" ht="12.75">
      <c r="A83" s="498"/>
      <c r="B83" s="499"/>
      <c r="C83" s="499"/>
      <c r="D83" s="499"/>
      <c r="E83" s="499"/>
      <c r="F83" s="499"/>
      <c r="G83" s="500"/>
      <c r="H83" s="500"/>
      <c r="I83" s="504"/>
      <c r="J83" s="499"/>
      <c r="K83" s="503"/>
      <c r="L83" s="499"/>
      <c r="M83" s="499"/>
      <c r="N83" s="503"/>
    </row>
    <row r="84" spans="1:14" ht="12.75">
      <c r="A84" s="498"/>
      <c r="B84" s="499"/>
      <c r="C84" s="499"/>
      <c r="D84" s="499"/>
      <c r="E84" s="499"/>
      <c r="F84" s="499"/>
      <c r="G84" s="500"/>
      <c r="H84" s="500"/>
      <c r="I84" s="499"/>
      <c r="J84" s="499"/>
      <c r="K84" s="503"/>
      <c r="L84" s="499"/>
      <c r="M84" s="499"/>
      <c r="N84" s="503"/>
    </row>
    <row r="85" spans="1:14" ht="12.75">
      <c r="A85" s="498"/>
      <c r="B85" s="499"/>
      <c r="C85" s="499"/>
      <c r="D85" s="499"/>
      <c r="E85" s="499"/>
      <c r="F85" s="499"/>
      <c r="G85" s="500"/>
      <c r="H85" s="500"/>
      <c r="I85" s="499"/>
      <c r="J85" s="499"/>
      <c r="K85" s="503"/>
      <c r="L85" s="499"/>
      <c r="M85" s="499"/>
      <c r="N85" s="503"/>
    </row>
    <row r="86" spans="1:14" ht="12.75">
      <c r="A86" s="498"/>
      <c r="B86" s="499"/>
      <c r="C86" s="499"/>
      <c r="D86" s="499"/>
      <c r="E86" s="499"/>
      <c r="F86" s="499"/>
      <c r="G86" s="500"/>
      <c r="H86" s="500"/>
      <c r="I86" s="499"/>
      <c r="J86" s="499"/>
      <c r="K86" s="503"/>
      <c r="L86" s="499"/>
      <c r="M86" s="499"/>
      <c r="N86" s="503"/>
    </row>
    <row r="87" spans="1:14" ht="12.75">
      <c r="A87" s="498"/>
      <c r="B87" s="499"/>
      <c r="C87" s="499"/>
      <c r="D87" s="499"/>
      <c r="E87" s="499"/>
      <c r="F87" s="499"/>
      <c r="G87" s="500"/>
      <c r="H87" s="500"/>
      <c r="I87" s="499"/>
      <c r="J87" s="499"/>
      <c r="K87" s="503"/>
      <c r="L87" s="499"/>
      <c r="M87" s="499"/>
      <c r="N87" s="503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  <headerFooter alignWithMargins="0">
    <oddHeader>&amp;R13. melléklet a 26/2013.(IX.16.)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2" sqref="G12"/>
    </sheetView>
  </sheetViews>
  <sheetFormatPr defaultColWidth="10.625" defaultRowHeight="12.75"/>
  <cols>
    <col min="1" max="1" width="24.625" style="519" customWidth="1"/>
    <col min="2" max="2" width="9.625" style="519" customWidth="1"/>
    <col min="3" max="3" width="10.625" style="519" customWidth="1"/>
    <col min="4" max="4" width="10.875" style="519" customWidth="1"/>
    <col min="5" max="5" width="10.375" style="519" customWidth="1"/>
    <col min="6" max="6" width="9.625" style="519" customWidth="1"/>
    <col min="7" max="7" width="8.625" style="519" bestFit="1" customWidth="1"/>
    <col min="8" max="8" width="11.00390625" style="519" customWidth="1"/>
    <col min="9" max="9" width="8.875" style="519" customWidth="1"/>
    <col min="10" max="10" width="10.375" style="519" bestFit="1" customWidth="1"/>
    <col min="11" max="16384" width="10.625" style="519" customWidth="1"/>
  </cols>
  <sheetData>
    <row r="1" spans="1:10" ht="12.75">
      <c r="A1" s="518"/>
      <c r="B1" s="518"/>
      <c r="C1" s="518"/>
      <c r="D1" s="518"/>
      <c r="E1" s="518"/>
      <c r="F1" s="518"/>
      <c r="H1" s="520"/>
      <c r="I1" s="520"/>
      <c r="J1" s="521" t="s">
        <v>641</v>
      </c>
    </row>
    <row r="2" spans="1:10" ht="12.75">
      <c r="A2" s="518"/>
      <c r="B2" s="518"/>
      <c r="C2" s="518"/>
      <c r="D2" s="518"/>
      <c r="E2" s="518"/>
      <c r="F2" s="518"/>
      <c r="G2" s="522"/>
      <c r="H2" s="522"/>
      <c r="I2" s="522"/>
      <c r="J2" s="523" t="s">
        <v>645</v>
      </c>
    </row>
    <row r="3" spans="1:10" ht="12.75">
      <c r="A3" s="518"/>
      <c r="B3" s="518"/>
      <c r="C3" s="518"/>
      <c r="D3" s="518"/>
      <c r="E3" s="518"/>
      <c r="F3" s="518"/>
      <c r="G3" s="522"/>
      <c r="H3" s="522"/>
      <c r="I3" s="522"/>
      <c r="J3" s="522"/>
    </row>
    <row r="4" spans="1:10" ht="19.5">
      <c r="A4" s="526" t="s">
        <v>511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0" ht="19.5">
      <c r="A5" s="526" t="s">
        <v>573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ht="13.5" thickBot="1">
      <c r="A6" s="518"/>
      <c r="B6" s="518"/>
      <c r="C6" s="518"/>
      <c r="D6" s="518"/>
      <c r="E6" s="518"/>
      <c r="F6" s="518"/>
      <c r="G6" s="518"/>
      <c r="H6" s="518"/>
      <c r="I6" s="518"/>
      <c r="J6" s="518"/>
    </row>
    <row r="7" spans="1:10" ht="15.75" customHeight="1" thickBot="1">
      <c r="A7" s="529"/>
      <c r="B7" s="877" t="s">
        <v>514</v>
      </c>
      <c r="C7" s="878"/>
      <c r="D7" s="879"/>
      <c r="E7" s="877" t="s">
        <v>515</v>
      </c>
      <c r="F7" s="878"/>
      <c r="G7" s="878"/>
      <c r="H7" s="878"/>
      <c r="I7" s="878"/>
      <c r="J7" s="879"/>
    </row>
    <row r="8" spans="1:10" ht="15.75" customHeight="1">
      <c r="A8" s="531" t="s">
        <v>516</v>
      </c>
      <c r="B8" s="533" t="s">
        <v>518</v>
      </c>
      <c r="C8" s="534" t="s">
        <v>519</v>
      </c>
      <c r="D8" s="535" t="s">
        <v>520</v>
      </c>
      <c r="E8" s="533" t="s">
        <v>521</v>
      </c>
      <c r="F8" s="534" t="s">
        <v>522</v>
      </c>
      <c r="G8" s="534" t="s">
        <v>523</v>
      </c>
      <c r="H8" s="536" t="s">
        <v>524</v>
      </c>
      <c r="I8" s="536" t="s">
        <v>419</v>
      </c>
      <c r="J8" s="535" t="s">
        <v>520</v>
      </c>
    </row>
    <row r="9" spans="1:10" ht="15.75" customHeight="1" thickBot="1">
      <c r="A9" s="537" t="s">
        <v>525</v>
      </c>
      <c r="B9" s="539" t="s">
        <v>527</v>
      </c>
      <c r="C9" s="540" t="s">
        <v>528</v>
      </c>
      <c r="D9" s="541" t="s">
        <v>529</v>
      </c>
      <c r="E9" s="539" t="s">
        <v>530</v>
      </c>
      <c r="F9" s="540" t="s">
        <v>531</v>
      </c>
      <c r="G9" s="540" t="s">
        <v>430</v>
      </c>
      <c r="H9" s="542" t="s">
        <v>532</v>
      </c>
      <c r="I9" s="542" t="s">
        <v>430</v>
      </c>
      <c r="J9" s="541" t="s">
        <v>533</v>
      </c>
    </row>
    <row r="10" spans="1:10" s="546" customFormat="1" ht="18" customHeight="1">
      <c r="A10" s="543" t="s">
        <v>534</v>
      </c>
      <c r="B10" s="811">
        <v>113935</v>
      </c>
      <c r="C10" s="811">
        <v>157355</v>
      </c>
      <c r="D10" s="717">
        <f aca="true" t="shared" si="0" ref="D10:D16">SUM(B10:C10)</f>
        <v>271290</v>
      </c>
      <c r="E10" s="812">
        <v>45351</v>
      </c>
      <c r="F10" s="811">
        <v>11836</v>
      </c>
      <c r="G10" s="811">
        <v>213280</v>
      </c>
      <c r="H10" s="714"/>
      <c r="I10" s="545">
        <v>823</v>
      </c>
      <c r="J10" s="638">
        <f aca="true" t="shared" si="1" ref="J10:J16">SUM(E10:I10)</f>
        <v>271290</v>
      </c>
    </row>
    <row r="11" spans="1:10" s="546" customFormat="1" ht="18" customHeight="1">
      <c r="A11" s="543" t="s">
        <v>535</v>
      </c>
      <c r="B11" s="811">
        <v>76905</v>
      </c>
      <c r="C11" s="811">
        <v>27829</v>
      </c>
      <c r="D11" s="717">
        <f t="shared" si="0"/>
        <v>104734</v>
      </c>
      <c r="E11" s="812">
        <v>62143</v>
      </c>
      <c r="F11" s="811">
        <v>8568</v>
      </c>
      <c r="G11" s="811">
        <v>29779</v>
      </c>
      <c r="H11" s="714"/>
      <c r="I11" s="545">
        <v>4244</v>
      </c>
      <c r="J11" s="639">
        <f t="shared" si="1"/>
        <v>104734</v>
      </c>
    </row>
    <row r="12" spans="1:10" s="546" customFormat="1" ht="18" customHeight="1">
      <c r="A12" s="547" t="s">
        <v>536</v>
      </c>
      <c r="B12" s="715">
        <v>19595</v>
      </c>
      <c r="C12" s="811">
        <v>194694</v>
      </c>
      <c r="D12" s="717">
        <f t="shared" si="0"/>
        <v>214289</v>
      </c>
      <c r="E12" s="809">
        <v>106225</v>
      </c>
      <c r="F12" s="810">
        <v>28712</v>
      </c>
      <c r="G12" s="718">
        <v>79352</v>
      </c>
      <c r="H12" s="718"/>
      <c r="I12" s="637"/>
      <c r="J12" s="639">
        <f t="shared" si="1"/>
        <v>214289</v>
      </c>
    </row>
    <row r="13" spans="1:10" s="546" customFormat="1" ht="18" customHeight="1">
      <c r="A13" s="549" t="s">
        <v>537</v>
      </c>
      <c r="B13" s="689">
        <v>25931</v>
      </c>
      <c r="C13" s="811">
        <v>42040</v>
      </c>
      <c r="D13" s="717">
        <f t="shared" si="0"/>
        <v>67971</v>
      </c>
      <c r="E13" s="719">
        <v>20418</v>
      </c>
      <c r="F13" s="718">
        <v>5371</v>
      </c>
      <c r="G13" s="810">
        <v>39693</v>
      </c>
      <c r="H13" s="718"/>
      <c r="I13" s="808">
        <v>2489</v>
      </c>
      <c r="J13" s="639">
        <f t="shared" si="1"/>
        <v>67971</v>
      </c>
    </row>
    <row r="14" spans="1:10" s="546" customFormat="1" ht="18" customHeight="1">
      <c r="A14" s="547" t="s">
        <v>538</v>
      </c>
      <c r="B14" s="715">
        <v>97484</v>
      </c>
      <c r="C14" s="714">
        <v>10663</v>
      </c>
      <c r="D14" s="717">
        <f t="shared" si="0"/>
        <v>108147</v>
      </c>
      <c r="E14" s="719">
        <v>15618</v>
      </c>
      <c r="F14" s="718">
        <v>4084</v>
      </c>
      <c r="G14" s="810">
        <v>29642</v>
      </c>
      <c r="H14" s="718"/>
      <c r="I14" s="808">
        <v>58803</v>
      </c>
      <c r="J14" s="639">
        <f t="shared" si="1"/>
        <v>108147</v>
      </c>
    </row>
    <row r="15" spans="1:10" s="546" customFormat="1" ht="18" customHeight="1">
      <c r="A15" s="724" t="s">
        <v>654</v>
      </c>
      <c r="B15" s="715">
        <v>124070</v>
      </c>
      <c r="C15" s="689">
        <v>170063</v>
      </c>
      <c r="D15" s="689">
        <f t="shared" si="0"/>
        <v>294133</v>
      </c>
      <c r="E15" s="718">
        <v>143627</v>
      </c>
      <c r="F15" s="718">
        <v>37654</v>
      </c>
      <c r="G15" s="718">
        <v>112252</v>
      </c>
      <c r="H15" s="718"/>
      <c r="I15" s="637">
        <v>600</v>
      </c>
      <c r="J15" s="695">
        <f t="shared" si="1"/>
        <v>294133</v>
      </c>
    </row>
    <row r="16" spans="1:10" s="546" customFormat="1" ht="18" customHeight="1">
      <c r="A16" s="724" t="s">
        <v>655</v>
      </c>
      <c r="B16" s="716">
        <v>4845</v>
      </c>
      <c r="C16" s="722">
        <v>19014</v>
      </c>
      <c r="D16" s="720">
        <f t="shared" si="0"/>
        <v>23859</v>
      </c>
      <c r="E16" s="723">
        <v>14741</v>
      </c>
      <c r="F16" s="721">
        <v>3863</v>
      </c>
      <c r="G16" s="721">
        <v>5255</v>
      </c>
      <c r="H16" s="721"/>
      <c r="I16" s="696"/>
      <c r="J16" s="695">
        <f t="shared" si="1"/>
        <v>23859</v>
      </c>
    </row>
    <row r="17" spans="1:10" s="546" customFormat="1" ht="18" customHeight="1" thickBot="1">
      <c r="A17" s="725" t="s">
        <v>539</v>
      </c>
      <c r="B17" s="586">
        <f aca="true" t="shared" si="2" ref="B17:J17">SUM(B10:B16)</f>
        <v>462765</v>
      </c>
      <c r="C17" s="586">
        <f t="shared" si="2"/>
        <v>621658</v>
      </c>
      <c r="D17" s="586">
        <f t="shared" si="2"/>
        <v>1084423</v>
      </c>
      <c r="E17" s="586">
        <f t="shared" si="2"/>
        <v>408123</v>
      </c>
      <c r="F17" s="586">
        <f t="shared" si="2"/>
        <v>100088</v>
      </c>
      <c r="G17" s="586">
        <f t="shared" si="2"/>
        <v>509253</v>
      </c>
      <c r="H17" s="586">
        <f t="shared" si="2"/>
        <v>0</v>
      </c>
      <c r="I17" s="586">
        <f t="shared" si="2"/>
        <v>66959</v>
      </c>
      <c r="J17" s="586">
        <f t="shared" si="2"/>
        <v>1084423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  <headerFooter alignWithMargins="0">
    <oddHeader>&amp;R14. melléklet a 26/2013.(IX.16.)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D1:R21"/>
  <sheetViews>
    <sheetView zoomScalePageLayoutView="0" workbookViewId="0" topLeftCell="D1">
      <selection activeCell="G8" sqref="G8"/>
    </sheetView>
  </sheetViews>
  <sheetFormatPr defaultColWidth="10.625" defaultRowHeight="12.75"/>
  <cols>
    <col min="1" max="2" width="9.375" style="519" hidden="1" customWidth="1"/>
    <col min="3" max="3" width="58.125" style="519" hidden="1" customWidth="1"/>
    <col min="4" max="4" width="55.00390625" style="519" customWidth="1"/>
    <col min="5" max="5" width="14.50390625" style="519" customWidth="1"/>
    <col min="6" max="6" width="14.375" style="519" customWidth="1"/>
    <col min="7" max="7" width="9.625" style="519" customWidth="1"/>
    <col min="8" max="8" width="10.625" style="519" customWidth="1"/>
    <col min="9" max="9" width="10.875" style="519" customWidth="1"/>
    <col min="10" max="10" width="10.375" style="519" customWidth="1"/>
    <col min="11" max="11" width="9.625" style="519" customWidth="1"/>
    <col min="12" max="12" width="8.625" style="519" bestFit="1" customWidth="1"/>
    <col min="13" max="13" width="11.00390625" style="519" customWidth="1"/>
    <col min="14" max="14" width="8.875" style="519" customWidth="1"/>
    <col min="15" max="17" width="10.375" style="519" bestFit="1" customWidth="1"/>
    <col min="18" max="18" width="11.125" style="519" customWidth="1"/>
    <col min="19" max="16384" width="10.625" style="519" customWidth="1"/>
  </cols>
  <sheetData>
    <row r="1" spans="4:18" ht="12.75">
      <c r="D1" s="518"/>
      <c r="E1" s="518"/>
      <c r="F1" s="521" t="s">
        <v>667</v>
      </c>
      <c r="G1" s="518"/>
      <c r="H1" s="518"/>
      <c r="I1" s="518"/>
      <c r="J1" s="518"/>
      <c r="K1" s="518"/>
      <c r="M1" s="520"/>
      <c r="N1" s="520"/>
      <c r="O1" s="521"/>
      <c r="P1" s="521"/>
      <c r="Q1" s="521"/>
      <c r="R1" s="521"/>
    </row>
    <row r="2" spans="4:18" ht="12.75">
      <c r="D2" s="518"/>
      <c r="E2" s="882"/>
      <c r="F2" s="882"/>
      <c r="G2" s="882"/>
      <c r="H2" s="518"/>
      <c r="I2" s="518"/>
      <c r="J2" s="518"/>
      <c r="K2" s="518"/>
      <c r="L2" s="522"/>
      <c r="M2" s="522"/>
      <c r="N2" s="522"/>
      <c r="O2" s="523"/>
      <c r="P2" s="524"/>
      <c r="Q2" s="524"/>
      <c r="R2" s="524"/>
    </row>
    <row r="3" spans="4:18" ht="12.75">
      <c r="D3" s="518"/>
      <c r="E3" s="518"/>
      <c r="F3" s="518"/>
      <c r="G3" s="518"/>
      <c r="H3" s="518"/>
      <c r="I3" s="518"/>
      <c r="J3" s="518"/>
      <c r="K3" s="518"/>
      <c r="L3" s="522"/>
      <c r="M3" s="522"/>
      <c r="N3" s="522"/>
      <c r="O3" s="522"/>
      <c r="P3" s="522"/>
      <c r="Q3" s="522"/>
      <c r="R3" s="525"/>
    </row>
    <row r="4" spans="4:18" ht="19.5">
      <c r="D4" s="640" t="s">
        <v>569</v>
      </c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</row>
    <row r="5" spans="4:18" ht="19.5"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</row>
    <row r="6" spans="4:18" ht="13.5" thickBot="1">
      <c r="D6" s="518"/>
      <c r="E6" s="527"/>
      <c r="F6" s="527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28"/>
    </row>
    <row r="7" spans="4:18" ht="15.75" customHeight="1">
      <c r="D7" s="529"/>
      <c r="E7" s="530" t="s">
        <v>512</v>
      </c>
      <c r="F7" s="880" t="s">
        <v>513</v>
      </c>
      <c r="G7" s="581"/>
      <c r="H7" s="582"/>
      <c r="I7" s="582"/>
      <c r="J7" s="581"/>
      <c r="K7" s="582"/>
      <c r="L7" s="582"/>
      <c r="M7" s="582"/>
      <c r="N7" s="582"/>
      <c r="O7" s="582"/>
      <c r="P7" s="564"/>
      <c r="Q7" s="583"/>
      <c r="R7" s="583"/>
    </row>
    <row r="8" spans="4:18" ht="15.75" customHeight="1">
      <c r="D8" s="531" t="s">
        <v>516</v>
      </c>
      <c r="E8" s="532" t="s">
        <v>517</v>
      </c>
      <c r="F8" s="881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</row>
    <row r="9" spans="4:18" ht="15.75" customHeight="1" thickBot="1">
      <c r="D9" s="537" t="s">
        <v>525</v>
      </c>
      <c r="E9" s="538" t="s">
        <v>526</v>
      </c>
      <c r="F9" s="57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</row>
    <row r="10" spans="4:18" s="546" customFormat="1" ht="18" customHeight="1">
      <c r="D10" s="543" t="s">
        <v>534</v>
      </c>
      <c r="E10" s="544"/>
      <c r="F10" s="734">
        <v>25.5</v>
      </c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6"/>
      <c r="R10" s="567"/>
    </row>
    <row r="11" spans="4:18" s="546" customFormat="1" ht="18" customHeight="1">
      <c r="D11" s="543" t="s">
        <v>535</v>
      </c>
      <c r="E11" s="544"/>
      <c r="F11" s="575">
        <v>75</v>
      </c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6"/>
      <c r="R11" s="567"/>
    </row>
    <row r="12" spans="4:18" s="546" customFormat="1" ht="18" customHeight="1">
      <c r="D12" s="547" t="s">
        <v>536</v>
      </c>
      <c r="E12" s="548">
        <v>405</v>
      </c>
      <c r="F12" s="735">
        <v>57</v>
      </c>
      <c r="G12" s="568"/>
      <c r="H12" s="565"/>
      <c r="I12" s="565"/>
      <c r="J12" s="569"/>
      <c r="K12" s="569"/>
      <c r="L12" s="569"/>
      <c r="M12" s="569"/>
      <c r="N12" s="569"/>
      <c r="O12" s="565"/>
      <c r="P12" s="565"/>
      <c r="Q12" s="570"/>
      <c r="R12" s="571"/>
    </row>
    <row r="13" spans="4:18" s="546" customFormat="1" ht="18" customHeight="1">
      <c r="D13" s="549" t="s">
        <v>537</v>
      </c>
      <c r="E13" s="548"/>
      <c r="F13" s="576">
        <v>9.5</v>
      </c>
      <c r="G13" s="565"/>
      <c r="H13" s="565"/>
      <c r="I13" s="565"/>
      <c r="J13" s="569"/>
      <c r="K13" s="569"/>
      <c r="L13" s="569"/>
      <c r="M13" s="569"/>
      <c r="N13" s="569"/>
      <c r="O13" s="565"/>
      <c r="P13" s="565"/>
      <c r="Q13" s="569"/>
      <c r="R13" s="571"/>
    </row>
    <row r="14" spans="4:18" s="546" customFormat="1" ht="18" customHeight="1">
      <c r="D14" s="547" t="s">
        <v>538</v>
      </c>
      <c r="E14" s="548"/>
      <c r="F14" s="576">
        <v>6</v>
      </c>
      <c r="G14" s="568"/>
      <c r="H14" s="565"/>
      <c r="I14" s="565"/>
      <c r="J14" s="569"/>
      <c r="K14" s="569"/>
      <c r="L14" s="569"/>
      <c r="M14" s="569"/>
      <c r="N14" s="569"/>
      <c r="O14" s="565"/>
      <c r="P14" s="565"/>
      <c r="Q14" s="570"/>
      <c r="R14" s="571"/>
    </row>
    <row r="15" spans="4:18" s="546" customFormat="1" ht="18" customHeight="1">
      <c r="D15" s="724" t="s">
        <v>655</v>
      </c>
      <c r="E15" s="726">
        <v>60</v>
      </c>
      <c r="F15" s="727">
        <v>20.5</v>
      </c>
      <c r="G15" s="568"/>
      <c r="H15" s="565"/>
      <c r="I15" s="565"/>
      <c r="J15" s="569"/>
      <c r="K15" s="569"/>
      <c r="L15" s="569"/>
      <c r="M15" s="569"/>
      <c r="N15" s="569"/>
      <c r="O15" s="565"/>
      <c r="P15" s="565"/>
      <c r="Q15" s="570"/>
      <c r="R15" s="571"/>
    </row>
    <row r="16" spans="4:18" s="546" customFormat="1" ht="18" customHeight="1">
      <c r="D16" s="724" t="s">
        <v>654</v>
      </c>
      <c r="E16" s="728">
        <v>368</v>
      </c>
      <c r="F16" s="727">
        <v>163.3</v>
      </c>
      <c r="G16" s="568"/>
      <c r="H16" s="565"/>
      <c r="I16" s="565"/>
      <c r="J16" s="569"/>
      <c r="K16" s="569"/>
      <c r="L16" s="569"/>
      <c r="M16" s="569"/>
      <c r="N16" s="569"/>
      <c r="O16" s="565"/>
      <c r="P16" s="565"/>
      <c r="Q16" s="570"/>
      <c r="R16" s="571"/>
    </row>
    <row r="17" spans="4:18" s="518" customFormat="1" ht="13.5" thickBot="1">
      <c r="D17" s="550" t="s">
        <v>540</v>
      </c>
      <c r="E17" s="551"/>
      <c r="F17" s="697">
        <v>42</v>
      </c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</row>
    <row r="18" spans="4:18" s="518" customFormat="1" ht="13.5" thickBot="1">
      <c r="D18" s="552" t="s">
        <v>572</v>
      </c>
      <c r="E18" s="553">
        <f>SUM(E10:E17)</f>
        <v>833</v>
      </c>
      <c r="F18" s="585">
        <f>SUM(F10:F17)</f>
        <v>398.8</v>
      </c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3"/>
    </row>
    <row r="19" spans="4:18" s="518" customFormat="1" ht="15.75">
      <c r="D19" s="580" t="s">
        <v>571</v>
      </c>
      <c r="E19" s="579"/>
      <c r="F19" s="733">
        <v>2</v>
      </c>
      <c r="G19" s="573"/>
      <c r="H19" s="573"/>
      <c r="I19" s="573"/>
      <c r="J19" s="573"/>
      <c r="K19" s="573"/>
      <c r="L19" s="573"/>
      <c r="M19" s="573"/>
      <c r="N19" s="573"/>
      <c r="O19" s="573"/>
      <c r="P19" s="584"/>
      <c r="Q19" s="573"/>
      <c r="R19" s="573"/>
    </row>
    <row r="20" spans="4:18" s="518" customFormat="1" ht="12.75">
      <c r="D20" s="550" t="s">
        <v>570</v>
      </c>
      <c r="E20" s="554"/>
      <c r="F20" s="577">
        <v>214</v>
      </c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</row>
    <row r="21" spans="4:18" s="518" customFormat="1" ht="13.5" thickBot="1">
      <c r="D21" s="555" t="s">
        <v>541</v>
      </c>
      <c r="E21" s="556">
        <f>SUM(E18:E19)</f>
        <v>833</v>
      </c>
      <c r="F21" s="578">
        <f>SUM(F18:F20)</f>
        <v>614.8</v>
      </c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</row>
  </sheetData>
  <sheetProtection/>
  <mergeCells count="2">
    <mergeCell ref="F7:F8"/>
    <mergeCell ref="E2:G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&amp;R15. melléklet a 26/2013.(IX.16.)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G14" sqref="G14"/>
    </sheetView>
  </sheetViews>
  <sheetFormatPr defaultColWidth="10.625" defaultRowHeight="12.75"/>
  <cols>
    <col min="1" max="1" width="10.00390625" style="643" customWidth="1"/>
    <col min="2" max="2" width="37.375" style="643" customWidth="1"/>
    <col min="3" max="3" width="24.875" style="643" customWidth="1"/>
    <col min="4" max="4" width="22.625" style="643" customWidth="1"/>
    <col min="5" max="16384" width="10.625" style="643" customWidth="1"/>
  </cols>
  <sheetData>
    <row r="1" spans="1:4" ht="15.75">
      <c r="A1" s="641"/>
      <c r="B1" s="641"/>
      <c r="C1" s="641"/>
      <c r="D1" s="642" t="s">
        <v>647</v>
      </c>
    </row>
    <row r="2" spans="1:4" ht="15.75">
      <c r="A2" s="641"/>
      <c r="B2" s="641"/>
      <c r="C2" s="641"/>
      <c r="D2" s="644"/>
    </row>
    <row r="3" spans="1:4" ht="15.75">
      <c r="A3" s="641"/>
      <c r="B3" s="641"/>
      <c r="C3" s="641"/>
      <c r="D3" s="642"/>
    </row>
    <row r="4" spans="1:4" ht="15.75">
      <c r="A4" s="641"/>
      <c r="B4" s="641"/>
      <c r="C4" s="641"/>
      <c r="D4" s="645"/>
    </row>
    <row r="5" spans="1:4" ht="15.75">
      <c r="A5" s="641"/>
      <c r="B5" s="641"/>
      <c r="C5" s="641"/>
      <c r="D5" s="645"/>
    </row>
    <row r="6" spans="1:4" ht="15.75">
      <c r="A6" s="641"/>
      <c r="B6" s="641"/>
      <c r="C6" s="641"/>
      <c r="D6" s="646"/>
    </row>
    <row r="7" spans="1:4" ht="19.5">
      <c r="A7" s="647" t="s">
        <v>630</v>
      </c>
      <c r="B7" s="647"/>
      <c r="C7" s="647"/>
      <c r="D7" s="648"/>
    </row>
    <row r="8" spans="1:4" ht="19.5">
      <c r="A8" s="647" t="s">
        <v>638</v>
      </c>
      <c r="B8" s="647"/>
      <c r="C8" s="647"/>
      <c r="D8" s="648"/>
    </row>
    <row r="9" spans="1:4" ht="19.5">
      <c r="A9" s="647"/>
      <c r="B9" s="647"/>
      <c r="C9" s="647"/>
      <c r="D9" s="648"/>
    </row>
    <row r="10" spans="1:4" ht="19.5">
      <c r="A10" s="647"/>
      <c r="B10" s="647"/>
      <c r="C10" s="647"/>
      <c r="D10" s="648"/>
    </row>
    <row r="11" spans="1:4" ht="19.5">
      <c r="A11" s="647"/>
      <c r="B11" s="647"/>
      <c r="C11" s="647"/>
      <c r="D11" s="648"/>
    </row>
    <row r="12" spans="1:4" ht="19.5">
      <c r="A12" s="647"/>
      <c r="B12" s="647"/>
      <c r="C12" s="647"/>
      <c r="D12" s="648"/>
    </row>
    <row r="13" spans="1:4" ht="16.5" thickBot="1">
      <c r="A13" s="641"/>
      <c r="B13" s="641"/>
      <c r="C13" s="641"/>
      <c r="D13" s="649" t="s">
        <v>415</v>
      </c>
    </row>
    <row r="14" spans="1:4" s="654" customFormat="1" ht="33" customHeight="1" thickBot="1">
      <c r="A14" s="650" t="s">
        <v>73</v>
      </c>
      <c r="B14" s="651"/>
      <c r="C14" s="652"/>
      <c r="D14" s="653" t="s">
        <v>631</v>
      </c>
    </row>
    <row r="15" spans="1:6" ht="15.75">
      <c r="A15" s="655" t="s">
        <v>70</v>
      </c>
      <c r="B15" s="656"/>
      <c r="C15" s="657"/>
      <c r="D15" s="748">
        <v>37918</v>
      </c>
      <c r="E15" s="658"/>
      <c r="F15" s="659"/>
    </row>
    <row r="16" spans="1:6" ht="15.75">
      <c r="A16" s="660" t="s">
        <v>632</v>
      </c>
      <c r="B16" s="661"/>
      <c r="C16" s="662"/>
      <c r="D16" s="663"/>
      <c r="E16" s="659"/>
      <c r="F16" s="659"/>
    </row>
    <row r="17" spans="1:6" ht="12.75">
      <c r="A17" s="664" t="s">
        <v>633</v>
      </c>
      <c r="B17" s="665"/>
      <c r="C17" s="666"/>
      <c r="D17" s="749">
        <v>2100</v>
      </c>
      <c r="E17" s="668"/>
      <c r="F17" s="669"/>
    </row>
    <row r="18" spans="1:6" ht="12.75">
      <c r="A18" s="664" t="s">
        <v>634</v>
      </c>
      <c r="B18" s="665"/>
      <c r="C18" s="666"/>
      <c r="D18" s="667">
        <v>4185</v>
      </c>
      <c r="E18" s="670"/>
      <c r="F18" s="669"/>
    </row>
    <row r="19" spans="1:6" ht="12.75">
      <c r="A19" s="664" t="s">
        <v>635</v>
      </c>
      <c r="B19" s="665"/>
      <c r="C19" s="666"/>
      <c r="D19" s="667">
        <v>1289</v>
      </c>
      <c r="E19" s="670"/>
      <c r="F19" s="669"/>
    </row>
    <row r="20" spans="1:6" ht="12.75">
      <c r="A20" s="671" t="s">
        <v>639</v>
      </c>
      <c r="B20" s="665"/>
      <c r="C20" s="666"/>
      <c r="D20" s="667">
        <v>2940</v>
      </c>
      <c r="E20" s="670"/>
      <c r="F20" s="669"/>
    </row>
    <row r="21" spans="1:6" ht="12.75">
      <c r="A21" s="664" t="s">
        <v>640</v>
      </c>
      <c r="B21" s="665"/>
      <c r="C21" s="666"/>
      <c r="D21" s="749">
        <v>1721</v>
      </c>
      <c r="E21" s="670"/>
      <c r="F21" s="669"/>
    </row>
    <row r="22" spans="1:6" ht="12.75">
      <c r="A22" s="673" t="s">
        <v>650</v>
      </c>
      <c r="B22" s="729"/>
      <c r="C22" s="666"/>
      <c r="D22" s="749">
        <v>26402</v>
      </c>
      <c r="E22" s="670"/>
      <c r="F22" s="669"/>
    </row>
    <row r="23" spans="1:6" ht="12.75">
      <c r="A23" s="673"/>
      <c r="B23" s="665"/>
      <c r="C23" s="666"/>
      <c r="D23" s="674"/>
      <c r="E23" s="670"/>
      <c r="F23" s="669"/>
    </row>
    <row r="24" spans="1:6" ht="12.75">
      <c r="A24" s="664"/>
      <c r="B24" s="665"/>
      <c r="C24" s="666"/>
      <c r="D24" s="672"/>
      <c r="E24" s="670"/>
      <c r="F24" s="669"/>
    </row>
    <row r="25" spans="1:4" ht="15.75">
      <c r="A25" s="660" t="s">
        <v>636</v>
      </c>
      <c r="B25" s="675"/>
      <c r="C25" s="676"/>
      <c r="D25" s="677">
        <f>SUM(D17:D24)</f>
        <v>38637</v>
      </c>
    </row>
    <row r="26" spans="1:4" ht="15.75">
      <c r="A26" s="660"/>
      <c r="B26" s="675"/>
      <c r="C26" s="676"/>
      <c r="D26" s="676"/>
    </row>
    <row r="27" spans="1:4" ht="16.5" thickBot="1">
      <c r="A27" s="678" t="s">
        <v>637</v>
      </c>
      <c r="B27" s="679"/>
      <c r="C27" s="680"/>
      <c r="D27" s="681">
        <f>SUM(D15,D25)</f>
        <v>76555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&amp;R16. melléklet a 26/2013.(IX.16.) önkormányzati 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G145"/>
  <sheetViews>
    <sheetView zoomScale="120" zoomScaleNormal="120" zoomScaleSheetLayoutView="130" zoomScalePageLayoutView="0" workbookViewId="0" topLeftCell="A34">
      <selection activeCell="E119" sqref="E119"/>
    </sheetView>
  </sheetViews>
  <sheetFormatPr defaultColWidth="9.00390625" defaultRowHeight="12.75"/>
  <cols>
    <col min="1" max="1" width="9.00390625" style="359" customWidth="1"/>
    <col min="2" max="2" width="75.875" style="359" customWidth="1"/>
    <col min="3" max="3" width="15.50390625" style="360" customWidth="1"/>
    <col min="4" max="5" width="15.50390625" style="359" customWidth="1"/>
    <col min="6" max="6" width="9.00390625" style="41" customWidth="1"/>
    <col min="7" max="16384" width="9.375" style="41" customWidth="1"/>
  </cols>
  <sheetData>
    <row r="3" spans="1:5" ht="15.75" customHeight="1">
      <c r="A3" s="827" t="s">
        <v>26</v>
      </c>
      <c r="B3" s="827"/>
      <c r="C3" s="827"/>
      <c r="D3" s="827"/>
      <c r="E3" s="827"/>
    </row>
    <row r="4" spans="1:5" ht="15.75" customHeight="1" thickBot="1">
      <c r="A4" s="829" t="s">
        <v>169</v>
      </c>
      <c r="B4" s="829"/>
      <c r="D4" s="138"/>
      <c r="E4" s="272" t="s">
        <v>318</v>
      </c>
    </row>
    <row r="5" spans="1:5" ht="37.5" customHeight="1" thickBot="1">
      <c r="A5" s="24" t="s">
        <v>81</v>
      </c>
      <c r="B5" s="25" t="s">
        <v>28</v>
      </c>
      <c r="C5" s="25" t="s">
        <v>7</v>
      </c>
      <c r="D5" s="396" t="s">
        <v>8</v>
      </c>
      <c r="E5" s="158" t="s">
        <v>297</v>
      </c>
    </row>
    <row r="6" spans="1:5" s="43" customFormat="1" ht="12" customHeight="1" thickBot="1">
      <c r="A6" s="37">
        <v>1</v>
      </c>
      <c r="B6" s="38">
        <v>2</v>
      </c>
      <c r="C6" s="38">
        <v>3</v>
      </c>
      <c r="D6" s="38">
        <v>4</v>
      </c>
      <c r="E6" s="39">
        <v>5</v>
      </c>
    </row>
    <row r="7" spans="1:5" s="1" customFormat="1" ht="12" customHeight="1" thickBot="1">
      <c r="A7" s="22" t="s">
        <v>29</v>
      </c>
      <c r="B7" s="21" t="s">
        <v>183</v>
      </c>
      <c r="C7" s="368">
        <f>+C8+C13+C22</f>
        <v>988148</v>
      </c>
      <c r="D7" s="368">
        <f>+D8+D13+D22</f>
        <v>1034150</v>
      </c>
      <c r="E7" s="250">
        <f>+E8+E13+E22</f>
        <v>624222</v>
      </c>
    </row>
    <row r="8" spans="1:5" s="1" customFormat="1" ht="12" customHeight="1" thickBot="1">
      <c r="A8" s="20" t="s">
        <v>30</v>
      </c>
      <c r="B8" s="228" t="s">
        <v>391</v>
      </c>
      <c r="C8" s="369">
        <f>+C9+C10+C11+C12</f>
        <v>235209</v>
      </c>
      <c r="D8" s="369">
        <f>+D9+D10+D11+D12</f>
        <v>289974</v>
      </c>
      <c r="E8" s="190">
        <f>+E9+E10+E11+E12</f>
        <v>287166</v>
      </c>
    </row>
    <row r="9" spans="1:5" s="1" customFormat="1" ht="12" customHeight="1">
      <c r="A9" s="13" t="s">
        <v>125</v>
      </c>
      <c r="B9" s="343" t="s">
        <v>67</v>
      </c>
      <c r="C9" s="370">
        <v>167891</v>
      </c>
      <c r="D9" s="370">
        <v>251071</v>
      </c>
      <c r="E9" s="191">
        <v>279191</v>
      </c>
    </row>
    <row r="10" spans="1:5" s="1" customFormat="1" ht="12" customHeight="1">
      <c r="A10" s="13" t="s">
        <v>126</v>
      </c>
      <c r="B10" s="242" t="s">
        <v>94</v>
      </c>
      <c r="C10" s="370">
        <v>0</v>
      </c>
      <c r="D10" s="370"/>
      <c r="E10" s="191"/>
    </row>
    <row r="11" spans="1:5" s="1" customFormat="1" ht="12" customHeight="1">
      <c r="A11" s="13" t="s">
        <v>127</v>
      </c>
      <c r="B11" s="242" t="s">
        <v>184</v>
      </c>
      <c r="C11" s="370">
        <v>16725</v>
      </c>
      <c r="D11" s="370">
        <v>4000</v>
      </c>
      <c r="E11" s="191">
        <v>7800</v>
      </c>
    </row>
    <row r="12" spans="1:5" s="1" customFormat="1" ht="12" customHeight="1" thickBot="1">
      <c r="A12" s="13" t="s">
        <v>128</v>
      </c>
      <c r="B12" s="344" t="s">
        <v>185</v>
      </c>
      <c r="C12" s="370">
        <v>50593</v>
      </c>
      <c r="D12" s="370">
        <v>34903</v>
      </c>
      <c r="E12" s="191">
        <v>175</v>
      </c>
    </row>
    <row r="13" spans="1:5" s="1" customFormat="1" ht="12" customHeight="1" thickBot="1">
      <c r="A13" s="20" t="s">
        <v>31</v>
      </c>
      <c r="B13" s="21" t="s">
        <v>186</v>
      </c>
      <c r="C13" s="369">
        <f>+C14+C15+C16+C17+C18+C19+C20+C21</f>
        <v>204055</v>
      </c>
      <c r="D13" s="369">
        <f>+D14+D15+D16+D17+D18+D19+D20+D21</f>
        <v>215502</v>
      </c>
      <c r="E13" s="251">
        <f>+E14+E15+E16+E17+E18+E19+E20+E21</f>
        <v>311456</v>
      </c>
    </row>
    <row r="14" spans="1:5" s="1" customFormat="1" ht="12" customHeight="1">
      <c r="A14" s="17" t="s">
        <v>99</v>
      </c>
      <c r="B14" s="9" t="s">
        <v>191</v>
      </c>
      <c r="C14" s="371">
        <v>7329</v>
      </c>
      <c r="D14" s="371">
        <v>17583</v>
      </c>
      <c r="E14" s="705">
        <v>15000</v>
      </c>
    </row>
    <row r="15" spans="1:5" s="1" customFormat="1" ht="12" customHeight="1">
      <c r="A15" s="13" t="s">
        <v>100</v>
      </c>
      <c r="B15" s="6" t="s">
        <v>192</v>
      </c>
      <c r="C15" s="370">
        <v>47590</v>
      </c>
      <c r="D15" s="370">
        <v>96232</v>
      </c>
      <c r="E15" s="259">
        <v>6521</v>
      </c>
    </row>
    <row r="16" spans="1:5" s="1" customFormat="1" ht="12" customHeight="1">
      <c r="A16" s="13" t="s">
        <v>101</v>
      </c>
      <c r="B16" s="6" t="s">
        <v>193</v>
      </c>
      <c r="C16" s="370">
        <v>12219</v>
      </c>
      <c r="D16" s="370">
        <v>16153</v>
      </c>
      <c r="E16" s="259">
        <v>79909</v>
      </c>
    </row>
    <row r="17" spans="1:5" s="1" customFormat="1" ht="12" customHeight="1">
      <c r="A17" s="13" t="s">
        <v>102</v>
      </c>
      <c r="B17" s="6" t="s">
        <v>194</v>
      </c>
      <c r="C17" s="370">
        <v>18301</v>
      </c>
      <c r="D17" s="370">
        <v>20648</v>
      </c>
      <c r="E17" s="259">
        <v>80793</v>
      </c>
    </row>
    <row r="18" spans="1:5" s="1" customFormat="1" ht="12" customHeight="1">
      <c r="A18" s="12" t="s">
        <v>187</v>
      </c>
      <c r="B18" s="5" t="s">
        <v>195</v>
      </c>
      <c r="C18" s="372">
        <v>2117</v>
      </c>
      <c r="D18" s="372">
        <v>2463</v>
      </c>
      <c r="E18" s="706">
        <v>1806</v>
      </c>
    </row>
    <row r="19" spans="1:5" s="1" customFormat="1" ht="12" customHeight="1">
      <c r="A19" s="13" t="s">
        <v>188</v>
      </c>
      <c r="B19" s="6" t="s">
        <v>258</v>
      </c>
      <c r="C19" s="370">
        <v>52769</v>
      </c>
      <c r="D19" s="370">
        <v>40567</v>
      </c>
      <c r="E19" s="259">
        <v>50317</v>
      </c>
    </row>
    <row r="20" spans="1:5" s="1" customFormat="1" ht="12" customHeight="1">
      <c r="A20" s="13" t="s">
        <v>189</v>
      </c>
      <c r="B20" s="6" t="s">
        <v>196</v>
      </c>
      <c r="C20" s="370">
        <v>264</v>
      </c>
      <c r="D20" s="370">
        <v>320</v>
      </c>
      <c r="E20" s="259">
        <v>25</v>
      </c>
    </row>
    <row r="21" spans="1:5" s="1" customFormat="1" ht="12" customHeight="1" thickBot="1">
      <c r="A21" s="14" t="s">
        <v>190</v>
      </c>
      <c r="B21" s="7" t="s">
        <v>197</v>
      </c>
      <c r="C21" s="373">
        <v>63466</v>
      </c>
      <c r="D21" s="373">
        <v>21536</v>
      </c>
      <c r="E21" s="692">
        <v>77085</v>
      </c>
    </row>
    <row r="22" spans="1:5" s="1" customFormat="1" ht="12" customHeight="1" thickBot="1">
      <c r="A22" s="20" t="s">
        <v>198</v>
      </c>
      <c r="B22" s="21" t="s">
        <v>259</v>
      </c>
      <c r="C22" s="374">
        <v>548884</v>
      </c>
      <c r="D22" s="374">
        <v>528674</v>
      </c>
      <c r="E22" s="692">
        <v>25600</v>
      </c>
    </row>
    <row r="23" spans="1:5" s="1" customFormat="1" ht="12" customHeight="1" thickBot="1">
      <c r="A23" s="20" t="s">
        <v>33</v>
      </c>
      <c r="B23" s="21" t="s">
        <v>200</v>
      </c>
      <c r="C23" s="369">
        <f>+C24+C25+C26+C27+C28+C29+C30+C31</f>
        <v>1103792</v>
      </c>
      <c r="D23" s="369">
        <f>+D24+D25+D26+D27+D28+D29+D30+D31</f>
        <v>1070465</v>
      </c>
      <c r="E23" s="251">
        <f>+E24+E25+E26+E27+E28+E29+E30+E31</f>
        <v>911861</v>
      </c>
    </row>
    <row r="24" spans="1:5" s="1" customFormat="1" ht="12" customHeight="1">
      <c r="A24" s="15" t="s">
        <v>103</v>
      </c>
      <c r="B24" s="8" t="s">
        <v>206</v>
      </c>
      <c r="C24" s="375">
        <v>907153</v>
      </c>
      <c r="D24" s="375">
        <v>705634</v>
      </c>
      <c r="E24" s="257">
        <v>15507</v>
      </c>
    </row>
    <row r="25" spans="1:5" s="1" customFormat="1" ht="12" customHeight="1">
      <c r="A25" s="13" t="s">
        <v>104</v>
      </c>
      <c r="B25" s="6" t="s">
        <v>207</v>
      </c>
      <c r="C25" s="370">
        <v>37906</v>
      </c>
      <c r="D25" s="370">
        <v>87380</v>
      </c>
      <c r="E25" s="259">
        <v>529117</v>
      </c>
    </row>
    <row r="26" spans="1:5" s="1" customFormat="1" ht="12" customHeight="1">
      <c r="A26" s="13" t="s">
        <v>105</v>
      </c>
      <c r="B26" s="6" t="s">
        <v>208</v>
      </c>
      <c r="C26" s="370">
        <v>9081</v>
      </c>
      <c r="D26" s="370">
        <v>18448</v>
      </c>
      <c r="E26" s="259">
        <v>19630</v>
      </c>
    </row>
    <row r="27" spans="1:5" s="1" customFormat="1" ht="12" customHeight="1">
      <c r="A27" s="16" t="s">
        <v>201</v>
      </c>
      <c r="B27" s="6" t="s">
        <v>108</v>
      </c>
      <c r="C27" s="376">
        <v>15440</v>
      </c>
      <c r="D27" s="376"/>
      <c r="E27" s="381">
        <v>96902</v>
      </c>
    </row>
    <row r="28" spans="1:5" s="1" customFormat="1" ht="12" customHeight="1">
      <c r="A28" s="16" t="s">
        <v>202</v>
      </c>
      <c r="B28" s="6" t="s">
        <v>209</v>
      </c>
      <c r="C28" s="376"/>
      <c r="D28" s="376"/>
      <c r="E28" s="381"/>
    </row>
    <row r="29" spans="1:5" s="1" customFormat="1" ht="12" customHeight="1">
      <c r="A29" s="13" t="s">
        <v>203</v>
      </c>
      <c r="B29" s="6" t="s">
        <v>676</v>
      </c>
      <c r="C29" s="370"/>
      <c r="D29" s="370"/>
      <c r="E29" s="259">
        <v>34712</v>
      </c>
    </row>
    <row r="30" spans="1:5" s="1" customFormat="1" ht="12" customHeight="1">
      <c r="A30" s="13" t="s">
        <v>204</v>
      </c>
      <c r="B30" s="6" t="s">
        <v>260</v>
      </c>
      <c r="C30" s="377">
        <v>33252</v>
      </c>
      <c r="D30" s="377"/>
      <c r="E30" s="259"/>
    </row>
    <row r="31" spans="1:5" s="1" customFormat="1" ht="12" customHeight="1" thickBot="1">
      <c r="A31" s="13" t="s">
        <v>205</v>
      </c>
      <c r="B31" s="11" t="s">
        <v>211</v>
      </c>
      <c r="C31" s="377">
        <v>100960</v>
      </c>
      <c r="D31" s="377">
        <v>259003</v>
      </c>
      <c r="E31" s="259">
        <v>215993</v>
      </c>
    </row>
    <row r="32" spans="1:5" s="1" customFormat="1" ht="12" customHeight="1" thickBot="1">
      <c r="A32" s="221" t="s">
        <v>34</v>
      </c>
      <c r="B32" s="21" t="s">
        <v>392</v>
      </c>
      <c r="C32" s="369">
        <f>+C33+C39</f>
        <v>284941</v>
      </c>
      <c r="D32" s="369">
        <f>+D33+D39</f>
        <v>196171</v>
      </c>
      <c r="E32" s="730">
        <f>+E33+E39</f>
        <v>832120</v>
      </c>
    </row>
    <row r="33" spans="1:5" s="1" customFormat="1" ht="12" customHeight="1">
      <c r="A33" s="222" t="s">
        <v>106</v>
      </c>
      <c r="B33" s="345" t="s">
        <v>393</v>
      </c>
      <c r="C33" s="378">
        <f>+C34+C35+C36+C37+C38</f>
        <v>200867</v>
      </c>
      <c r="D33" s="378">
        <f>+D34+D35+D36+D37+D38</f>
        <v>180904</v>
      </c>
      <c r="E33" s="219">
        <f>+E34+E35+E36+E37+E38</f>
        <v>587311</v>
      </c>
    </row>
    <row r="34" spans="1:5" s="1" customFormat="1" ht="12" customHeight="1">
      <c r="A34" s="223" t="s">
        <v>109</v>
      </c>
      <c r="B34" s="229" t="s">
        <v>261</v>
      </c>
      <c r="C34" s="377"/>
      <c r="D34" s="377"/>
      <c r="E34" s="195">
        <v>34900</v>
      </c>
    </row>
    <row r="35" spans="1:5" s="1" customFormat="1" ht="12" customHeight="1">
      <c r="A35" s="223" t="s">
        <v>110</v>
      </c>
      <c r="B35" s="229" t="s">
        <v>262</v>
      </c>
      <c r="C35" s="377"/>
      <c r="D35" s="377">
        <v>1204</v>
      </c>
      <c r="E35" s="195">
        <v>1235</v>
      </c>
    </row>
    <row r="36" spans="1:5" s="1" customFormat="1" ht="12" customHeight="1">
      <c r="A36" s="223" t="s">
        <v>111</v>
      </c>
      <c r="B36" s="229" t="s">
        <v>263</v>
      </c>
      <c r="C36" s="377"/>
      <c r="D36" s="377">
        <v>22000</v>
      </c>
      <c r="E36" s="195">
        <v>21970</v>
      </c>
    </row>
    <row r="37" spans="1:5" s="1" customFormat="1" ht="12" customHeight="1">
      <c r="A37" s="223" t="s">
        <v>112</v>
      </c>
      <c r="B37" s="229" t="s">
        <v>264</v>
      </c>
      <c r="C37" s="377">
        <v>78865</v>
      </c>
      <c r="D37" s="377">
        <v>28428</v>
      </c>
      <c r="E37" s="195">
        <v>65523</v>
      </c>
    </row>
    <row r="38" spans="1:5" s="1" customFormat="1" ht="12" customHeight="1">
      <c r="A38" s="223" t="s">
        <v>212</v>
      </c>
      <c r="B38" s="229" t="s">
        <v>394</v>
      </c>
      <c r="C38" s="377">
        <v>122002</v>
      </c>
      <c r="D38" s="377">
        <v>129272</v>
      </c>
      <c r="E38" s="195">
        <v>463683</v>
      </c>
    </row>
    <row r="39" spans="1:5" s="1" customFormat="1" ht="12" customHeight="1">
      <c r="A39" s="223" t="s">
        <v>107</v>
      </c>
      <c r="B39" s="230" t="s">
        <v>395</v>
      </c>
      <c r="C39" s="379">
        <f>+C40+C41+C42+C43+C44</f>
        <v>84074</v>
      </c>
      <c r="D39" s="379">
        <f>+D40+D41+D42+D43+D44</f>
        <v>15267</v>
      </c>
      <c r="E39" s="218">
        <f>+E40+E41+E42+E43+E44</f>
        <v>244809</v>
      </c>
    </row>
    <row r="40" spans="1:5" s="1" customFormat="1" ht="12" customHeight="1">
      <c r="A40" s="223" t="s">
        <v>115</v>
      </c>
      <c r="B40" s="229" t="s">
        <v>261</v>
      </c>
      <c r="C40" s="377"/>
      <c r="D40" s="377"/>
      <c r="E40" s="195"/>
    </row>
    <row r="41" spans="1:5" s="1" customFormat="1" ht="12" customHeight="1">
      <c r="A41" s="223" t="s">
        <v>116</v>
      </c>
      <c r="B41" s="229" t="s">
        <v>262</v>
      </c>
      <c r="C41" s="377"/>
      <c r="D41" s="377"/>
      <c r="E41" s="195"/>
    </row>
    <row r="42" spans="1:5" s="1" customFormat="1" ht="12" customHeight="1">
      <c r="A42" s="223" t="s">
        <v>117</v>
      </c>
      <c r="B42" s="229" t="s">
        <v>263</v>
      </c>
      <c r="C42" s="377"/>
      <c r="D42" s="377"/>
      <c r="E42" s="195"/>
    </row>
    <row r="43" spans="1:5" s="1" customFormat="1" ht="12" customHeight="1">
      <c r="A43" s="223" t="s">
        <v>118</v>
      </c>
      <c r="B43" s="231" t="s">
        <v>264</v>
      </c>
      <c r="C43" s="377">
        <v>84074</v>
      </c>
      <c r="D43" s="377">
        <v>14091</v>
      </c>
      <c r="E43" s="195">
        <v>242769</v>
      </c>
    </row>
    <row r="44" spans="1:5" s="1" customFormat="1" ht="12" customHeight="1" thickBot="1">
      <c r="A44" s="224" t="s">
        <v>213</v>
      </c>
      <c r="B44" s="232" t="s">
        <v>396</v>
      </c>
      <c r="C44" s="380"/>
      <c r="D44" s="380">
        <v>1176</v>
      </c>
      <c r="E44" s="196">
        <v>2040</v>
      </c>
    </row>
    <row r="45" spans="1:5" s="1" customFormat="1" ht="12" customHeight="1" thickBot="1">
      <c r="A45" s="20" t="s">
        <v>214</v>
      </c>
      <c r="B45" s="346" t="s">
        <v>265</v>
      </c>
      <c r="C45" s="369">
        <f>+C46+C47</f>
        <v>224383</v>
      </c>
      <c r="D45" s="369">
        <f>+D46+D47</f>
        <v>27266</v>
      </c>
      <c r="E45" s="190">
        <f>+E46+E47</f>
        <v>14509</v>
      </c>
    </row>
    <row r="46" spans="1:5" s="1" customFormat="1" ht="12" customHeight="1">
      <c r="A46" s="15" t="s">
        <v>113</v>
      </c>
      <c r="B46" s="242" t="s">
        <v>266</v>
      </c>
      <c r="C46" s="375">
        <v>8712</v>
      </c>
      <c r="D46" s="375"/>
      <c r="E46" s="220">
        <v>790</v>
      </c>
    </row>
    <row r="47" spans="1:5" s="1" customFormat="1" ht="12" customHeight="1" thickBot="1">
      <c r="A47" s="12" t="s">
        <v>114</v>
      </c>
      <c r="B47" s="237" t="s">
        <v>270</v>
      </c>
      <c r="C47" s="372">
        <v>215671</v>
      </c>
      <c r="D47" s="372">
        <v>27266</v>
      </c>
      <c r="E47" s="192">
        <v>13719</v>
      </c>
    </row>
    <row r="48" spans="1:5" s="1" customFormat="1" ht="12" customHeight="1" thickBot="1">
      <c r="A48" s="20" t="s">
        <v>36</v>
      </c>
      <c r="B48" s="346" t="s">
        <v>269</v>
      </c>
      <c r="C48" s="369">
        <f>+C49+C50+C51</f>
        <v>42552</v>
      </c>
      <c r="D48" s="369">
        <f>+D49+D50+D51</f>
        <v>61507</v>
      </c>
      <c r="E48" s="190">
        <f>+E49+E50+E51</f>
        <v>50016</v>
      </c>
    </row>
    <row r="49" spans="1:5" s="1" customFormat="1" ht="12" customHeight="1">
      <c r="A49" s="15" t="s">
        <v>217</v>
      </c>
      <c r="B49" s="242" t="s">
        <v>215</v>
      </c>
      <c r="C49" s="382">
        <v>41607</v>
      </c>
      <c r="D49" s="382">
        <v>5000</v>
      </c>
      <c r="E49" s="220">
        <v>25016</v>
      </c>
    </row>
    <row r="50" spans="1:5" s="1" customFormat="1" ht="12" customHeight="1">
      <c r="A50" s="13" t="s">
        <v>218</v>
      </c>
      <c r="B50" s="229" t="s">
        <v>216</v>
      </c>
      <c r="C50" s="377"/>
      <c r="D50" s="377">
        <v>56507</v>
      </c>
      <c r="E50" s="259"/>
    </row>
    <row r="51" spans="1:5" s="1" customFormat="1" ht="12" customHeight="1" thickBot="1">
      <c r="A51" s="12" t="s">
        <v>327</v>
      </c>
      <c r="B51" s="237" t="s">
        <v>267</v>
      </c>
      <c r="C51" s="383">
        <v>945</v>
      </c>
      <c r="D51" s="383"/>
      <c r="E51" s="197">
        <v>25000</v>
      </c>
    </row>
    <row r="52" spans="1:5" s="1" customFormat="1" ht="12" customHeight="1" thickBot="1">
      <c r="A52" s="20" t="s">
        <v>219</v>
      </c>
      <c r="B52" s="347" t="s">
        <v>268</v>
      </c>
      <c r="C52" s="384">
        <v>512</v>
      </c>
      <c r="D52" s="384"/>
      <c r="E52" s="260"/>
    </row>
    <row r="53" spans="1:5" s="1" customFormat="1" ht="12" customHeight="1" thickBot="1">
      <c r="A53" s="20" t="s">
        <v>38</v>
      </c>
      <c r="B53" s="23" t="s">
        <v>220</v>
      </c>
      <c r="C53" s="385">
        <f>+C8+C13+C22+C23+C32+C45+C48+C52</f>
        <v>2644328</v>
      </c>
      <c r="D53" s="385">
        <f>+D8+D13+D22+D23+D32+D45+D48+D52</f>
        <v>2389559</v>
      </c>
      <c r="E53" s="261">
        <f>+E8+E13+E22+E23+E32+E45+E48+E52</f>
        <v>2432728</v>
      </c>
    </row>
    <row r="54" spans="1:7" s="1" customFormat="1" ht="17.25" customHeight="1" thickBot="1">
      <c r="A54" s="233" t="s">
        <v>39</v>
      </c>
      <c r="B54" s="228" t="s">
        <v>271</v>
      </c>
      <c r="C54" s="386">
        <f>+C55+C61</f>
        <v>232555</v>
      </c>
      <c r="D54" s="386">
        <f>+D55+D61</f>
        <v>518393</v>
      </c>
      <c r="E54" s="262">
        <f>+E55+E61</f>
        <v>461552</v>
      </c>
      <c r="G54" s="44"/>
    </row>
    <row r="55" spans="1:5" s="1" customFormat="1" ht="12" customHeight="1">
      <c r="A55" s="348" t="s">
        <v>165</v>
      </c>
      <c r="B55" s="345" t="s">
        <v>357</v>
      </c>
      <c r="C55" s="378">
        <f>+C56+C57+C58+C59+C60</f>
        <v>170841</v>
      </c>
      <c r="D55" s="378">
        <f>+D56+D57+D58+D59+D60</f>
        <v>45506</v>
      </c>
      <c r="E55" s="263">
        <f>+E56+E57+E58+E59+E60</f>
        <v>40313</v>
      </c>
    </row>
    <row r="56" spans="1:5" s="1" customFormat="1" ht="12" customHeight="1">
      <c r="A56" s="234" t="s">
        <v>287</v>
      </c>
      <c r="B56" s="229" t="s">
        <v>273</v>
      </c>
      <c r="C56" s="377">
        <v>169496</v>
      </c>
      <c r="D56" s="377">
        <v>45506</v>
      </c>
      <c r="E56" s="259">
        <v>40313</v>
      </c>
    </row>
    <row r="57" spans="1:5" s="1" customFormat="1" ht="12" customHeight="1">
      <c r="A57" s="234" t="s">
        <v>288</v>
      </c>
      <c r="B57" s="229" t="s">
        <v>274</v>
      </c>
      <c r="C57" s="377"/>
      <c r="D57" s="377"/>
      <c r="E57" s="259"/>
    </row>
    <row r="58" spans="1:5" s="1" customFormat="1" ht="12" customHeight="1">
      <c r="A58" s="234" t="s">
        <v>289</v>
      </c>
      <c r="B58" s="229" t="s">
        <v>275</v>
      </c>
      <c r="C58" s="377"/>
      <c r="D58" s="377"/>
      <c r="E58" s="259"/>
    </row>
    <row r="59" spans="1:5" s="1" customFormat="1" ht="12" customHeight="1">
      <c r="A59" s="234" t="s">
        <v>290</v>
      </c>
      <c r="B59" s="229" t="s">
        <v>276</v>
      </c>
      <c r="C59" s="377">
        <v>1345</v>
      </c>
      <c r="D59" s="377"/>
      <c r="E59" s="259"/>
    </row>
    <row r="60" spans="1:5" s="1" customFormat="1" ht="12" customHeight="1">
      <c r="A60" s="234" t="s">
        <v>291</v>
      </c>
      <c r="B60" s="229" t="s">
        <v>277</v>
      </c>
      <c r="C60" s="377"/>
      <c r="D60" s="377"/>
      <c r="E60" s="259"/>
    </row>
    <row r="61" spans="1:5" s="1" customFormat="1" ht="12" customHeight="1">
      <c r="A61" s="235" t="s">
        <v>166</v>
      </c>
      <c r="B61" s="230" t="s">
        <v>356</v>
      </c>
      <c r="C61" s="379">
        <f>+C62+C63+C64+C65+C66</f>
        <v>61714</v>
      </c>
      <c r="D61" s="379">
        <f>+D62+D63+D64+D65+D66</f>
        <v>472887</v>
      </c>
      <c r="E61" s="264">
        <f>+E62+E63+E64+E65+E66</f>
        <v>421239</v>
      </c>
    </row>
    <row r="62" spans="1:5" s="1" customFormat="1" ht="12" customHeight="1">
      <c r="A62" s="234" t="s">
        <v>292</v>
      </c>
      <c r="B62" s="229" t="s">
        <v>279</v>
      </c>
      <c r="C62" s="377">
        <v>29392</v>
      </c>
      <c r="D62" s="377"/>
      <c r="E62" s="259">
        <v>390055</v>
      </c>
    </row>
    <row r="63" spans="1:5" s="1" customFormat="1" ht="12" customHeight="1">
      <c r="A63" s="234" t="s">
        <v>293</v>
      </c>
      <c r="B63" s="229" t="s">
        <v>280</v>
      </c>
      <c r="C63" s="377"/>
      <c r="D63" s="377">
        <v>472887</v>
      </c>
      <c r="E63" s="259"/>
    </row>
    <row r="64" spans="1:5" s="1" customFormat="1" ht="12" customHeight="1">
      <c r="A64" s="234" t="s">
        <v>294</v>
      </c>
      <c r="B64" s="229" t="s">
        <v>281</v>
      </c>
      <c r="C64" s="377"/>
      <c r="D64" s="377"/>
      <c r="E64" s="259">
        <v>31184</v>
      </c>
    </row>
    <row r="65" spans="1:5" s="1" customFormat="1" ht="12" customHeight="1">
      <c r="A65" s="234" t="s">
        <v>295</v>
      </c>
      <c r="B65" s="229" t="s">
        <v>282</v>
      </c>
      <c r="C65" s="377">
        <v>32322</v>
      </c>
      <c r="D65" s="377"/>
      <c r="E65" s="259"/>
    </row>
    <row r="66" spans="1:5" s="1" customFormat="1" ht="12" customHeight="1" thickBot="1">
      <c r="A66" s="236" t="s">
        <v>296</v>
      </c>
      <c r="B66" s="237" t="s">
        <v>283</v>
      </c>
      <c r="C66" s="387"/>
      <c r="D66" s="387"/>
      <c r="E66" s="265"/>
    </row>
    <row r="67" spans="1:5" s="1" customFormat="1" ht="12" customHeight="1" thickBot="1">
      <c r="A67" s="238" t="s">
        <v>40</v>
      </c>
      <c r="B67" s="349" t="s">
        <v>354</v>
      </c>
      <c r="C67" s="386">
        <f>+C53+C54</f>
        <v>2876883</v>
      </c>
      <c r="D67" s="386">
        <f>+D53+D54</f>
        <v>2907952</v>
      </c>
      <c r="E67" s="262">
        <f>+E53+E54</f>
        <v>2894280</v>
      </c>
    </row>
    <row r="68" spans="1:5" s="1" customFormat="1" ht="12" customHeight="1" thickBot="1">
      <c r="A68" s="239" t="s">
        <v>41</v>
      </c>
      <c r="B68" s="350" t="s">
        <v>285</v>
      </c>
      <c r="C68" s="388">
        <v>315</v>
      </c>
      <c r="D68" s="388"/>
      <c r="E68" s="273"/>
    </row>
    <row r="69" spans="1:5" s="1" customFormat="1" ht="12" customHeight="1" thickBot="1">
      <c r="A69" s="238" t="s">
        <v>42</v>
      </c>
      <c r="B69" s="349" t="s">
        <v>355</v>
      </c>
      <c r="C69" s="389">
        <f>+C67+C68</f>
        <v>2877198</v>
      </c>
      <c r="D69" s="389">
        <f>+D67+D68</f>
        <v>2907952</v>
      </c>
      <c r="E69" s="274">
        <f>+E67+E68</f>
        <v>2894280</v>
      </c>
    </row>
    <row r="70" spans="1:5" s="1" customFormat="1" ht="12" customHeight="1">
      <c r="A70" s="334"/>
      <c r="B70" s="335"/>
      <c r="C70" s="336"/>
      <c r="D70" s="337"/>
      <c r="E70" s="338"/>
    </row>
    <row r="71" spans="1:5" s="1" customFormat="1" ht="12" customHeight="1">
      <c r="A71" s="3"/>
      <c r="B71" s="4"/>
      <c r="C71" s="266"/>
      <c r="D71" s="682"/>
      <c r="E71" s="683"/>
    </row>
    <row r="72" spans="1:5" s="1" customFormat="1" ht="12" customHeight="1">
      <c r="A72" s="827" t="s">
        <v>58</v>
      </c>
      <c r="B72" s="827"/>
      <c r="C72" s="827"/>
      <c r="D72" s="827"/>
      <c r="E72" s="827"/>
    </row>
    <row r="73" spans="1:5" s="1" customFormat="1" ht="12" customHeight="1" thickBot="1">
      <c r="A73" s="830" t="s">
        <v>170</v>
      </c>
      <c r="B73" s="830"/>
      <c r="C73" s="360"/>
      <c r="D73" s="138"/>
      <c r="E73" s="272" t="s">
        <v>318</v>
      </c>
    </row>
    <row r="74" spans="1:6" s="1" customFormat="1" ht="24" customHeight="1" thickBot="1">
      <c r="A74" s="24" t="s">
        <v>27</v>
      </c>
      <c r="B74" s="25" t="s">
        <v>59</v>
      </c>
      <c r="C74" s="25" t="s">
        <v>7</v>
      </c>
      <c r="D74" s="25" t="s">
        <v>8</v>
      </c>
      <c r="E74" s="42" t="s">
        <v>297</v>
      </c>
      <c r="F74" s="143"/>
    </row>
    <row r="75" spans="1:6" s="1" customFormat="1" ht="12" customHeight="1" thickBot="1">
      <c r="A75" s="37">
        <v>1</v>
      </c>
      <c r="B75" s="38">
        <v>2</v>
      </c>
      <c r="C75" s="38">
        <v>3</v>
      </c>
      <c r="D75" s="38">
        <v>4</v>
      </c>
      <c r="E75" s="39">
        <v>5</v>
      </c>
      <c r="F75" s="143"/>
    </row>
    <row r="76" spans="1:6" s="1" customFormat="1" ht="15" customHeight="1" thickBot="1">
      <c r="A76" s="22" t="s">
        <v>29</v>
      </c>
      <c r="B76" s="31" t="s">
        <v>221</v>
      </c>
      <c r="C76" s="368">
        <f>+C77+C78+C79+C80+C81</f>
        <v>2357117</v>
      </c>
      <c r="D76" s="368">
        <f>+D77+D78+D79+D80+D81</f>
        <v>2405769</v>
      </c>
      <c r="E76" s="250">
        <f>+E77+E78+E79+E80+E81</f>
        <v>2093375</v>
      </c>
      <c r="F76" s="143"/>
    </row>
    <row r="77" spans="1:5" s="1" customFormat="1" ht="12.75" customHeight="1">
      <c r="A77" s="17" t="s">
        <v>119</v>
      </c>
      <c r="B77" s="9" t="s">
        <v>60</v>
      </c>
      <c r="C77" s="371">
        <v>998249</v>
      </c>
      <c r="D77" s="371">
        <v>938361</v>
      </c>
      <c r="E77" s="705">
        <v>727790</v>
      </c>
    </row>
    <row r="78" spans="1:5" ht="16.5" customHeight="1">
      <c r="A78" s="13" t="s">
        <v>120</v>
      </c>
      <c r="B78" s="6" t="s">
        <v>222</v>
      </c>
      <c r="C78" s="370">
        <v>248125</v>
      </c>
      <c r="D78" s="370">
        <v>240388</v>
      </c>
      <c r="E78" s="259">
        <v>158493</v>
      </c>
    </row>
    <row r="79" spans="1:5" ht="15.75">
      <c r="A79" s="13" t="s">
        <v>121</v>
      </c>
      <c r="B79" s="6" t="s">
        <v>157</v>
      </c>
      <c r="C79" s="376">
        <v>718287</v>
      </c>
      <c r="D79" s="376">
        <v>721454</v>
      </c>
      <c r="E79" s="381">
        <v>689965</v>
      </c>
    </row>
    <row r="80" spans="1:5" s="43" customFormat="1" ht="12" customHeight="1">
      <c r="A80" s="13" t="s">
        <v>122</v>
      </c>
      <c r="B80" s="10" t="s">
        <v>223</v>
      </c>
      <c r="C80" s="376">
        <v>15203</v>
      </c>
      <c r="D80" s="376">
        <v>15279</v>
      </c>
      <c r="E80" s="381"/>
    </row>
    <row r="81" spans="1:5" ht="12" customHeight="1">
      <c r="A81" s="13" t="s">
        <v>133</v>
      </c>
      <c r="B81" s="19" t="s">
        <v>224</v>
      </c>
      <c r="C81" s="376">
        <v>377253</v>
      </c>
      <c r="D81" s="376">
        <v>490287</v>
      </c>
      <c r="E81" s="381">
        <v>517127</v>
      </c>
    </row>
    <row r="82" spans="1:5" ht="12" customHeight="1">
      <c r="A82" s="13" t="s">
        <v>123</v>
      </c>
      <c r="B82" s="6" t="s">
        <v>245</v>
      </c>
      <c r="C82" s="376"/>
      <c r="D82" s="376"/>
      <c r="E82" s="381"/>
    </row>
    <row r="83" spans="1:5" ht="12" customHeight="1">
      <c r="A83" s="13" t="s">
        <v>124</v>
      </c>
      <c r="B83" s="139" t="s">
        <v>246</v>
      </c>
      <c r="C83" s="376">
        <v>228007</v>
      </c>
      <c r="D83" s="376">
        <v>266156</v>
      </c>
      <c r="E83" s="381">
        <v>262712</v>
      </c>
    </row>
    <row r="84" spans="1:5" ht="12" customHeight="1">
      <c r="A84" s="13" t="s">
        <v>134</v>
      </c>
      <c r="B84" s="139" t="s">
        <v>298</v>
      </c>
      <c r="C84" s="376"/>
      <c r="D84" s="376"/>
      <c r="E84" s="381">
        <v>183068</v>
      </c>
    </row>
    <row r="85" spans="1:5" ht="12" customHeight="1">
      <c r="A85" s="13" t="s">
        <v>135</v>
      </c>
      <c r="B85" s="140" t="s">
        <v>247</v>
      </c>
      <c r="C85" s="376">
        <v>149246</v>
      </c>
      <c r="D85" s="376">
        <v>102763</v>
      </c>
      <c r="E85" s="258">
        <v>46516</v>
      </c>
    </row>
    <row r="86" spans="1:5" ht="12" customHeight="1">
      <c r="A86" s="12" t="s">
        <v>136</v>
      </c>
      <c r="B86" s="141" t="s">
        <v>248</v>
      </c>
      <c r="C86" s="376"/>
      <c r="D86" s="376"/>
      <c r="E86" s="258"/>
    </row>
    <row r="87" spans="1:5" ht="12" customHeight="1">
      <c r="A87" s="13" t="s">
        <v>137</v>
      </c>
      <c r="B87" s="141" t="s">
        <v>249</v>
      </c>
      <c r="C87" s="376">
        <v>59151</v>
      </c>
      <c r="D87" s="376">
        <v>62421</v>
      </c>
      <c r="E87" s="381">
        <v>24831</v>
      </c>
    </row>
    <row r="88" spans="1:5" ht="12" customHeight="1" thickBot="1">
      <c r="A88" s="18" t="s">
        <v>139</v>
      </c>
      <c r="B88" s="142" t="s">
        <v>250</v>
      </c>
      <c r="C88" s="390"/>
      <c r="D88" s="390"/>
      <c r="E88" s="267"/>
    </row>
    <row r="89" spans="1:5" ht="12" customHeight="1" thickBot="1">
      <c r="A89" s="20" t="s">
        <v>30</v>
      </c>
      <c r="B89" s="30" t="s">
        <v>328</v>
      </c>
      <c r="C89" s="369">
        <f>+C90+C91+C92</f>
        <v>159120</v>
      </c>
      <c r="D89" s="369">
        <f>+D90+D91+D92</f>
        <v>54553</v>
      </c>
      <c r="E89" s="251">
        <f>+E90+E91+E92</f>
        <v>329515</v>
      </c>
    </row>
    <row r="90" spans="1:5" ht="12" customHeight="1">
      <c r="A90" s="15" t="s">
        <v>125</v>
      </c>
      <c r="B90" s="6" t="s">
        <v>299</v>
      </c>
      <c r="C90" s="375">
        <v>93772</v>
      </c>
      <c r="D90" s="375">
        <v>30700</v>
      </c>
      <c r="E90" s="707">
        <v>209523</v>
      </c>
    </row>
    <row r="91" spans="1:5" ht="12" customHeight="1">
      <c r="A91" s="15" t="s">
        <v>126</v>
      </c>
      <c r="B91" s="11" t="s">
        <v>225</v>
      </c>
      <c r="C91" s="370">
        <v>38395</v>
      </c>
      <c r="D91" s="370">
        <v>444</v>
      </c>
      <c r="E91" s="259">
        <v>109552</v>
      </c>
    </row>
    <row r="92" spans="1:5" ht="12" customHeight="1">
      <c r="A92" s="15" t="s">
        <v>127</v>
      </c>
      <c r="B92" s="229" t="s">
        <v>329</v>
      </c>
      <c r="C92" s="370">
        <v>26953</v>
      </c>
      <c r="D92" s="370">
        <v>23409</v>
      </c>
      <c r="E92" s="195">
        <v>10440</v>
      </c>
    </row>
    <row r="93" spans="1:5" ht="12" customHeight="1">
      <c r="A93" s="15" t="s">
        <v>128</v>
      </c>
      <c r="B93" s="229" t="s">
        <v>397</v>
      </c>
      <c r="C93" s="370"/>
      <c r="D93" s="370"/>
      <c r="E93" s="191"/>
    </row>
    <row r="94" spans="1:5" ht="12" customHeight="1">
      <c r="A94" s="15" t="s">
        <v>129</v>
      </c>
      <c r="B94" s="229" t="s">
        <v>330</v>
      </c>
      <c r="C94" s="370">
        <v>8328</v>
      </c>
      <c r="D94" s="370"/>
      <c r="E94" s="191">
        <v>10440</v>
      </c>
    </row>
    <row r="95" spans="1:5" ht="12" customHeight="1">
      <c r="A95" s="15" t="s">
        <v>138</v>
      </c>
      <c r="B95" s="229" t="s">
        <v>331</v>
      </c>
      <c r="C95" s="370"/>
      <c r="D95" s="370"/>
      <c r="E95" s="191"/>
    </row>
    <row r="96" spans="1:5" ht="12" customHeight="1">
      <c r="A96" s="15" t="s">
        <v>140</v>
      </c>
      <c r="B96" s="351" t="s">
        <v>302</v>
      </c>
      <c r="C96" s="370"/>
      <c r="D96" s="370"/>
      <c r="E96" s="191"/>
    </row>
    <row r="97" spans="1:5" ht="12" customHeight="1">
      <c r="A97" s="15" t="s">
        <v>226</v>
      </c>
      <c r="B97" s="351" t="s">
        <v>303</v>
      </c>
      <c r="C97" s="370"/>
      <c r="D97" s="370"/>
      <c r="E97" s="191"/>
    </row>
    <row r="98" spans="1:5" ht="12" customHeight="1">
      <c r="A98" s="15" t="s">
        <v>227</v>
      </c>
      <c r="B98" s="351" t="s">
        <v>301</v>
      </c>
      <c r="C98" s="370"/>
      <c r="D98" s="370">
        <v>9752</v>
      </c>
      <c r="E98" s="191"/>
    </row>
    <row r="99" spans="1:5" ht="34.5" thickBot="1">
      <c r="A99" s="12" t="s">
        <v>228</v>
      </c>
      <c r="B99" s="352" t="s">
        <v>300</v>
      </c>
      <c r="C99" s="376"/>
      <c r="D99" s="376">
        <v>1633</v>
      </c>
      <c r="E99" s="194"/>
    </row>
    <row r="100" spans="1:5" ht="12" customHeight="1" thickBot="1">
      <c r="A100" s="20" t="s">
        <v>31</v>
      </c>
      <c r="B100" s="133" t="s">
        <v>332</v>
      </c>
      <c r="C100" s="369">
        <f>+C101+C102</f>
        <v>0</v>
      </c>
      <c r="D100" s="369">
        <f>+D101+D102</f>
        <v>4990</v>
      </c>
      <c r="E100" s="251">
        <f>+E101+E102</f>
        <v>76555</v>
      </c>
    </row>
    <row r="101" spans="1:5" ht="12" customHeight="1">
      <c r="A101" s="15" t="s">
        <v>99</v>
      </c>
      <c r="B101" s="8" t="s">
        <v>70</v>
      </c>
      <c r="C101" s="375"/>
      <c r="D101" s="375">
        <v>604</v>
      </c>
      <c r="E101" s="707">
        <v>37918</v>
      </c>
    </row>
    <row r="102" spans="1:5" ht="12" customHeight="1" thickBot="1">
      <c r="A102" s="16" t="s">
        <v>100</v>
      </c>
      <c r="B102" s="11" t="s">
        <v>71</v>
      </c>
      <c r="C102" s="376"/>
      <c r="D102" s="376">
        <v>4386</v>
      </c>
      <c r="E102" s="381">
        <v>38637</v>
      </c>
    </row>
    <row r="103" spans="1:5" ht="12" customHeight="1" thickBot="1">
      <c r="A103" s="233" t="s">
        <v>32</v>
      </c>
      <c r="B103" s="228" t="s">
        <v>304</v>
      </c>
      <c r="C103" s="384">
        <v>43</v>
      </c>
      <c r="D103" s="384"/>
      <c r="E103" s="361"/>
    </row>
    <row r="104" spans="1:5" ht="12" customHeight="1" thickBot="1">
      <c r="A104" s="225" t="s">
        <v>33</v>
      </c>
      <c r="B104" s="226" t="s">
        <v>174</v>
      </c>
      <c r="C104" s="368">
        <f>+C76+C89+C100+C103</f>
        <v>2516280</v>
      </c>
      <c r="D104" s="368">
        <f>+D76+D89+D100+D103</f>
        <v>2465312</v>
      </c>
      <c r="E104" s="250">
        <f>+E76+E89+E100+E103</f>
        <v>2499445</v>
      </c>
    </row>
    <row r="105" spans="1:5" ht="12" customHeight="1" thickBot="1">
      <c r="A105" s="233" t="s">
        <v>34</v>
      </c>
      <c r="B105" s="228" t="s">
        <v>398</v>
      </c>
      <c r="C105" s="369">
        <f>+C106+C114</f>
        <v>282776</v>
      </c>
      <c r="D105" s="369">
        <f>+D106+D114</f>
        <v>442640</v>
      </c>
      <c r="E105" s="693">
        <f>+E106+E114</f>
        <v>394835</v>
      </c>
    </row>
    <row r="106" spans="1:5" ht="12" customHeight="1" thickBot="1">
      <c r="A106" s="240" t="s">
        <v>106</v>
      </c>
      <c r="B106" s="353" t="s">
        <v>399</v>
      </c>
      <c r="C106" s="369">
        <f>+C107+C108+C109+C110+C111+C112+C113</f>
        <v>282776</v>
      </c>
      <c r="D106" s="369">
        <f>+D107+D108+D109+D110+D111+D112+D113</f>
        <v>442640</v>
      </c>
      <c r="E106" s="363">
        <f>+E107+E108+E109+E110+E111+E112+E113</f>
        <v>371096</v>
      </c>
    </row>
    <row r="107" spans="1:5" ht="12" customHeight="1">
      <c r="A107" s="241" t="s">
        <v>109</v>
      </c>
      <c r="B107" s="242" t="s">
        <v>305</v>
      </c>
      <c r="C107" s="391"/>
      <c r="D107" s="391"/>
      <c r="E107" s="275"/>
    </row>
    <row r="108" spans="1:5" ht="12" customHeight="1">
      <c r="A108" s="234" t="s">
        <v>110</v>
      </c>
      <c r="B108" s="229" t="s">
        <v>306</v>
      </c>
      <c r="C108" s="392">
        <v>63432</v>
      </c>
      <c r="D108" s="392"/>
      <c r="E108" s="276"/>
    </row>
    <row r="109" spans="1:5" ht="12" customHeight="1">
      <c r="A109" s="234" t="s">
        <v>111</v>
      </c>
      <c r="B109" s="229" t="s">
        <v>307</v>
      </c>
      <c r="C109" s="392"/>
      <c r="D109" s="392">
        <v>379572</v>
      </c>
      <c r="E109" s="276">
        <v>371096</v>
      </c>
    </row>
    <row r="110" spans="1:5" ht="12" customHeight="1">
      <c r="A110" s="234" t="s">
        <v>112</v>
      </c>
      <c r="B110" s="229" t="s">
        <v>308</v>
      </c>
      <c r="C110" s="392">
        <v>219344</v>
      </c>
      <c r="D110" s="392">
        <v>63068</v>
      </c>
      <c r="E110" s="276"/>
    </row>
    <row r="111" spans="1:5" ht="12" customHeight="1">
      <c r="A111" s="234" t="s">
        <v>212</v>
      </c>
      <c r="B111" s="229" t="s">
        <v>309</v>
      </c>
      <c r="C111" s="392"/>
      <c r="D111" s="392"/>
      <c r="E111" s="276"/>
    </row>
    <row r="112" spans="1:5" ht="12" customHeight="1">
      <c r="A112" s="234" t="s">
        <v>229</v>
      </c>
      <c r="B112" s="229" t="s">
        <v>310</v>
      </c>
      <c r="C112" s="392"/>
      <c r="D112" s="392"/>
      <c r="E112" s="276"/>
    </row>
    <row r="113" spans="1:5" ht="12" customHeight="1" thickBot="1">
      <c r="A113" s="243" t="s">
        <v>230</v>
      </c>
      <c r="B113" s="244" t="s">
        <v>311</v>
      </c>
      <c r="C113" s="393"/>
      <c r="D113" s="393"/>
      <c r="E113" s="277"/>
    </row>
    <row r="114" spans="1:5" ht="12" customHeight="1" thickBot="1">
      <c r="A114" s="240" t="s">
        <v>107</v>
      </c>
      <c r="B114" s="353" t="s">
        <v>400</v>
      </c>
      <c r="C114" s="369">
        <f>+C115+C116+C117+C118+C119+C120+C121+C122</f>
        <v>0</v>
      </c>
      <c r="D114" s="369">
        <f>+D115+D116+D117+D118+D119+D120+D121+D122</f>
        <v>0</v>
      </c>
      <c r="E114" s="363">
        <f>+E115+E116+E117+E118+E119+E120+E121+E122</f>
        <v>23739</v>
      </c>
    </row>
    <row r="115" spans="1:5" ht="12" customHeight="1">
      <c r="A115" s="241" t="s">
        <v>115</v>
      </c>
      <c r="B115" s="242" t="s">
        <v>305</v>
      </c>
      <c r="C115" s="391"/>
      <c r="D115" s="391"/>
      <c r="E115" s="275"/>
    </row>
    <row r="116" spans="1:5" ht="12" customHeight="1">
      <c r="A116" s="234" t="s">
        <v>116</v>
      </c>
      <c r="B116" s="229" t="s">
        <v>312</v>
      </c>
      <c r="C116" s="392"/>
      <c r="D116" s="392"/>
      <c r="E116" s="276"/>
    </row>
    <row r="117" spans="1:5" ht="12" customHeight="1">
      <c r="A117" s="234" t="s">
        <v>117</v>
      </c>
      <c r="B117" s="229" t="s">
        <v>307</v>
      </c>
      <c r="C117" s="392"/>
      <c r="D117" s="392"/>
      <c r="E117" s="276"/>
    </row>
    <row r="118" spans="1:5" ht="12" customHeight="1">
      <c r="A118" s="234" t="s">
        <v>118</v>
      </c>
      <c r="B118" s="229" t="s">
        <v>308</v>
      </c>
      <c r="C118" s="392"/>
      <c r="D118" s="392"/>
      <c r="E118" s="276">
        <v>23739</v>
      </c>
    </row>
    <row r="119" spans="1:5" ht="12" customHeight="1">
      <c r="A119" s="234" t="s">
        <v>213</v>
      </c>
      <c r="B119" s="229" t="s">
        <v>309</v>
      </c>
      <c r="C119" s="392"/>
      <c r="D119" s="392"/>
      <c r="E119" s="276"/>
    </row>
    <row r="120" spans="1:5" ht="12" customHeight="1">
      <c r="A120" s="234" t="s">
        <v>231</v>
      </c>
      <c r="B120" s="229" t="s">
        <v>313</v>
      </c>
      <c r="C120" s="392"/>
      <c r="D120" s="392"/>
      <c r="E120" s="276"/>
    </row>
    <row r="121" spans="1:5" ht="12" customHeight="1">
      <c r="A121" s="234" t="s">
        <v>232</v>
      </c>
      <c r="B121" s="229" t="s">
        <v>311</v>
      </c>
      <c r="C121" s="392"/>
      <c r="D121" s="392"/>
      <c r="E121" s="276"/>
    </row>
    <row r="122" spans="1:5" ht="12" customHeight="1" thickBot="1">
      <c r="A122" s="243" t="s">
        <v>233</v>
      </c>
      <c r="B122" s="244" t="s">
        <v>401</v>
      </c>
      <c r="C122" s="393"/>
      <c r="D122" s="393"/>
      <c r="E122" s="277"/>
    </row>
    <row r="123" spans="1:5" ht="12" customHeight="1" thickBot="1">
      <c r="A123" s="233" t="s">
        <v>35</v>
      </c>
      <c r="B123" s="349" t="s">
        <v>314</v>
      </c>
      <c r="C123" s="394">
        <f>+C104+C105</f>
        <v>2799056</v>
      </c>
      <c r="D123" s="394">
        <f>+D104+D105</f>
        <v>2907952</v>
      </c>
      <c r="E123" s="268">
        <f>+E104+E105</f>
        <v>2894280</v>
      </c>
    </row>
    <row r="124" spans="1:5" ht="12" customHeight="1" thickBot="1">
      <c r="A124" s="233" t="s">
        <v>36</v>
      </c>
      <c r="B124" s="349" t="s">
        <v>315</v>
      </c>
      <c r="C124" s="395">
        <v>-67269</v>
      </c>
      <c r="D124" s="395"/>
      <c r="E124" s="269"/>
    </row>
    <row r="125" spans="1:5" ht="12" customHeight="1" thickBot="1">
      <c r="A125" s="245" t="s">
        <v>37</v>
      </c>
      <c r="B125" s="350" t="s">
        <v>316</v>
      </c>
      <c r="C125" s="386">
        <f>+C123+C124</f>
        <v>2731787</v>
      </c>
      <c r="D125" s="386">
        <f>+D123+D124</f>
        <v>2907952</v>
      </c>
      <c r="E125" s="262">
        <f>+E123+E124</f>
        <v>2894280</v>
      </c>
    </row>
    <row r="126" ht="12" customHeight="1">
      <c r="C126" s="359"/>
    </row>
    <row r="127" ht="12" customHeight="1">
      <c r="C127" s="359"/>
    </row>
    <row r="128" ht="12" customHeight="1">
      <c r="C128" s="359"/>
    </row>
    <row r="129" ht="12" customHeight="1">
      <c r="C129" s="359"/>
    </row>
    <row r="130" ht="12" customHeight="1">
      <c r="C130" s="359"/>
    </row>
    <row r="131" spans="3:6" ht="15" customHeight="1">
      <c r="C131" s="134"/>
      <c r="D131" s="134"/>
      <c r="E131" s="134"/>
      <c r="F131" s="134"/>
    </row>
    <row r="132" s="1" customFormat="1" ht="12.75" customHeight="1"/>
    <row r="133" ht="15.75">
      <c r="C133" s="359"/>
    </row>
    <row r="134" ht="15.75">
      <c r="C134" s="359"/>
    </row>
    <row r="135" ht="15.75">
      <c r="C135" s="359"/>
    </row>
    <row r="136" ht="16.5" customHeight="1">
      <c r="C136" s="359"/>
    </row>
    <row r="137" ht="15.75">
      <c r="C137" s="359"/>
    </row>
    <row r="138" ht="15.75">
      <c r="C138" s="359"/>
    </row>
    <row r="139" ht="15.75">
      <c r="C139" s="359"/>
    </row>
    <row r="140" ht="15.75">
      <c r="C140" s="359"/>
    </row>
    <row r="141" ht="15.75">
      <c r="C141" s="359"/>
    </row>
    <row r="142" ht="15.75">
      <c r="C142" s="359"/>
    </row>
    <row r="143" ht="15.75">
      <c r="C143" s="359"/>
    </row>
    <row r="144" ht="15.75">
      <c r="C144" s="359"/>
    </row>
    <row r="145" ht="15.75">
      <c r="C145" s="359"/>
    </row>
  </sheetData>
  <sheetProtection/>
  <mergeCells count="4">
    <mergeCell ref="A3:E3"/>
    <mergeCell ref="A72:E72"/>
    <mergeCell ref="A73:B73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17.m. 26/2013.(IX.16.) önk. r.-hez
 1. táj. tábla a 4/2013.(II.15.) önk. r.-hez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46" customWidth="1"/>
    <col min="2" max="2" width="49.625" style="45" customWidth="1"/>
    <col min="3" max="8" width="12.875" style="45" customWidth="1"/>
    <col min="9" max="9" width="13.875" style="45" customWidth="1"/>
    <col min="10" max="16384" width="9.375" style="45" customWidth="1"/>
  </cols>
  <sheetData>
    <row r="1" spans="1:9" ht="27.75" customHeight="1">
      <c r="A1" s="843" t="s">
        <v>11</v>
      </c>
      <c r="B1" s="843"/>
      <c r="C1" s="843"/>
      <c r="D1" s="843"/>
      <c r="E1" s="843"/>
      <c r="F1" s="843"/>
      <c r="G1" s="843"/>
      <c r="H1" s="843"/>
      <c r="I1" s="843"/>
    </row>
    <row r="2" ht="20.25" customHeight="1" thickBot="1">
      <c r="I2" s="75" t="s">
        <v>72</v>
      </c>
    </row>
    <row r="3" spans="1:9" s="76" customFormat="1" ht="26.25" customHeight="1">
      <c r="A3" s="890" t="s">
        <v>81</v>
      </c>
      <c r="B3" s="885" t="s">
        <v>96</v>
      </c>
      <c r="C3" s="890" t="s">
        <v>97</v>
      </c>
      <c r="D3" s="890" t="s">
        <v>9</v>
      </c>
      <c r="E3" s="887" t="s">
        <v>80</v>
      </c>
      <c r="F3" s="888"/>
      <c r="G3" s="888"/>
      <c r="H3" s="889"/>
      <c r="I3" s="885" t="s">
        <v>62</v>
      </c>
    </row>
    <row r="4" spans="1:9" s="77" customFormat="1" ht="32.25" customHeight="1" thickBot="1">
      <c r="A4" s="891"/>
      <c r="B4" s="886"/>
      <c r="C4" s="886"/>
      <c r="D4" s="891"/>
      <c r="E4" s="198" t="s">
        <v>182</v>
      </c>
      <c r="F4" s="198" t="s">
        <v>252</v>
      </c>
      <c r="G4" s="198" t="s">
        <v>389</v>
      </c>
      <c r="H4" s="199" t="s">
        <v>10</v>
      </c>
      <c r="I4" s="886"/>
    </row>
    <row r="5" spans="1:9" s="78" customFormat="1" ht="12.75" customHeight="1" thickBot="1">
      <c r="A5" s="200">
        <v>1</v>
      </c>
      <c r="B5" s="201">
        <v>2</v>
      </c>
      <c r="C5" s="202">
        <v>3</v>
      </c>
      <c r="D5" s="201">
        <v>4</v>
      </c>
      <c r="E5" s="200">
        <v>5</v>
      </c>
      <c r="F5" s="202">
        <v>6</v>
      </c>
      <c r="G5" s="202">
        <v>7</v>
      </c>
      <c r="H5" s="203">
        <v>8</v>
      </c>
      <c r="I5" s="204" t="s">
        <v>98</v>
      </c>
    </row>
    <row r="6" spans="1:9" ht="24.75" customHeight="1" thickBot="1">
      <c r="A6" s="205" t="s">
        <v>29</v>
      </c>
      <c r="B6" s="206" t="s">
        <v>12</v>
      </c>
      <c r="C6" s="211"/>
      <c r="D6" s="86"/>
      <c r="E6" s="87">
        <f>SUM(E7:E7)</f>
        <v>371096</v>
      </c>
      <c r="F6" s="87">
        <f>SUM(F7)</f>
        <v>0</v>
      </c>
      <c r="G6" s="87">
        <f>SUM(G7)</f>
        <v>0</v>
      </c>
      <c r="H6" s="87">
        <f>SUM(H7)</f>
        <v>0</v>
      </c>
      <c r="I6" s="79">
        <f aca="true" t="shared" si="0" ref="I6:I19">SUM(D6:H6)</f>
        <v>371096</v>
      </c>
    </row>
    <row r="7" spans="1:9" ht="19.5" customHeight="1" thickBot="1">
      <c r="A7" s="207" t="s">
        <v>30</v>
      </c>
      <c r="B7" s="81" t="s">
        <v>548</v>
      </c>
      <c r="C7" s="82">
        <v>2011</v>
      </c>
      <c r="D7" s="83"/>
      <c r="E7" s="84">
        <v>371096</v>
      </c>
      <c r="F7" s="28"/>
      <c r="G7" s="28"/>
      <c r="H7" s="26"/>
      <c r="I7" s="208">
        <f t="shared" si="0"/>
        <v>371096</v>
      </c>
    </row>
    <row r="8" spans="1:9" ht="25.5" customHeight="1" thickBot="1">
      <c r="A8" s="207" t="s">
        <v>31</v>
      </c>
      <c r="B8" s="206" t="s">
        <v>13</v>
      </c>
      <c r="C8" s="212"/>
      <c r="D8" s="86"/>
      <c r="E8" s="87">
        <f>SUM(E9:E12)</f>
        <v>24379</v>
      </c>
      <c r="F8" s="87">
        <f>SUM(F9:F12)</f>
        <v>22764</v>
      </c>
      <c r="G8" s="87">
        <f>SUM(G9:G12)</f>
        <v>22764</v>
      </c>
      <c r="H8" s="87">
        <f>SUM(H9:H12)</f>
        <v>290423</v>
      </c>
      <c r="I8" s="79">
        <f t="shared" si="0"/>
        <v>360330</v>
      </c>
    </row>
    <row r="9" spans="1:9" ht="19.5" customHeight="1" thickBot="1">
      <c r="A9" s="205" t="s">
        <v>32</v>
      </c>
      <c r="B9" s="795" t="s">
        <v>544</v>
      </c>
      <c r="C9" s="797">
        <v>2005</v>
      </c>
      <c r="D9" s="789">
        <v>106000</v>
      </c>
      <c r="E9" s="790">
        <v>22780</v>
      </c>
      <c r="F9" s="793">
        <v>20632</v>
      </c>
      <c r="G9" s="790">
        <v>20632</v>
      </c>
      <c r="H9" s="793">
        <v>185631</v>
      </c>
      <c r="I9" s="794">
        <f t="shared" si="0"/>
        <v>355675</v>
      </c>
    </row>
    <row r="10" spans="1:9" ht="19.5" customHeight="1">
      <c r="A10" s="207" t="s">
        <v>33</v>
      </c>
      <c r="B10" s="795" t="s">
        <v>574</v>
      </c>
      <c r="C10" s="798">
        <v>2007</v>
      </c>
      <c r="D10" s="83">
        <v>3367</v>
      </c>
      <c r="E10" s="791"/>
      <c r="F10" s="83"/>
      <c r="G10" s="791"/>
      <c r="H10" s="83">
        <v>80003</v>
      </c>
      <c r="I10" s="208">
        <f t="shared" si="0"/>
        <v>83370</v>
      </c>
    </row>
    <row r="11" spans="1:9" ht="19.5" customHeight="1" thickBot="1">
      <c r="A11" s="207" t="s">
        <v>34</v>
      </c>
      <c r="B11" s="795" t="s">
        <v>575</v>
      </c>
      <c r="C11" s="798">
        <v>2010</v>
      </c>
      <c r="D11" s="83"/>
      <c r="E11" s="791">
        <v>1209</v>
      </c>
      <c r="F11" s="83">
        <v>1612</v>
      </c>
      <c r="G11" s="791">
        <v>1612</v>
      </c>
      <c r="H11" s="83">
        <v>19011</v>
      </c>
      <c r="I11" s="208">
        <f t="shared" si="0"/>
        <v>23444</v>
      </c>
    </row>
    <row r="12" spans="1:9" ht="19.5" customHeight="1">
      <c r="A12" s="779" t="s">
        <v>35</v>
      </c>
      <c r="B12" s="796" t="s">
        <v>547</v>
      </c>
      <c r="C12" s="799">
        <v>2010</v>
      </c>
      <c r="D12" s="780"/>
      <c r="E12" s="792">
        <v>390</v>
      </c>
      <c r="F12" s="780">
        <v>520</v>
      </c>
      <c r="G12" s="792">
        <v>520</v>
      </c>
      <c r="H12" s="780">
        <v>5778</v>
      </c>
      <c r="I12" s="781">
        <f t="shared" si="0"/>
        <v>7208</v>
      </c>
    </row>
    <row r="13" spans="1:9" ht="19.5" customHeight="1" thickBot="1">
      <c r="A13" s="782" t="s">
        <v>36</v>
      </c>
      <c r="B13" s="800" t="s">
        <v>670</v>
      </c>
      <c r="C13" s="801">
        <v>2013</v>
      </c>
      <c r="D13" s="802"/>
      <c r="E13" s="790"/>
      <c r="F13" s="802">
        <v>660</v>
      </c>
      <c r="G13" s="790">
        <v>660</v>
      </c>
      <c r="H13" s="802">
        <v>4937</v>
      </c>
      <c r="I13" s="803">
        <f t="shared" si="0"/>
        <v>6257</v>
      </c>
    </row>
    <row r="14" spans="1:9" ht="19.5" customHeight="1">
      <c r="A14" s="779" t="s">
        <v>37</v>
      </c>
      <c r="B14" s="800" t="s">
        <v>677</v>
      </c>
      <c r="C14" s="801">
        <v>2013</v>
      </c>
      <c r="D14" s="802"/>
      <c r="E14" s="790"/>
      <c r="F14" s="802">
        <v>31184</v>
      </c>
      <c r="G14" s="790"/>
      <c r="H14" s="802"/>
      <c r="I14" s="803">
        <f t="shared" si="0"/>
        <v>31184</v>
      </c>
    </row>
    <row r="15" spans="1:9" ht="19.5" customHeight="1" thickBot="1">
      <c r="A15" s="782" t="s">
        <v>38</v>
      </c>
      <c r="B15" s="804" t="s">
        <v>672</v>
      </c>
      <c r="C15" s="805">
        <v>2013</v>
      </c>
      <c r="D15" s="806"/>
      <c r="E15" s="807"/>
      <c r="F15" s="806">
        <v>1337</v>
      </c>
      <c r="G15" s="807">
        <v>1337</v>
      </c>
      <c r="H15" s="806">
        <v>10028</v>
      </c>
      <c r="I15" s="803">
        <f t="shared" si="0"/>
        <v>12702</v>
      </c>
    </row>
    <row r="16" spans="1:9" ht="19.5" customHeight="1" thickBot="1">
      <c r="A16" s="779" t="s">
        <v>39</v>
      </c>
      <c r="B16" s="206" t="s">
        <v>255</v>
      </c>
      <c r="C16" s="212"/>
      <c r="D16" s="86"/>
      <c r="E16" s="87">
        <f>SUM(E17:E18)</f>
        <v>107512</v>
      </c>
      <c r="F16" s="87">
        <f>SUM(F17)</f>
        <v>0</v>
      </c>
      <c r="G16" s="87">
        <f>SUM(G17)</f>
        <v>0</v>
      </c>
      <c r="H16" s="87">
        <f>SUM(H17)</f>
        <v>0</v>
      </c>
      <c r="I16" s="79">
        <f t="shared" si="0"/>
        <v>107512</v>
      </c>
    </row>
    <row r="17" spans="1:9" ht="19.5" customHeight="1" thickBot="1">
      <c r="A17" s="782" t="s">
        <v>40</v>
      </c>
      <c r="B17" s="132" t="s">
        <v>564</v>
      </c>
      <c r="C17" s="783">
        <v>2012</v>
      </c>
      <c r="D17" s="784">
        <v>3328</v>
      </c>
      <c r="E17" s="785">
        <v>106871</v>
      </c>
      <c r="F17" s="786"/>
      <c r="G17" s="786"/>
      <c r="H17" s="787"/>
      <c r="I17" s="788">
        <f t="shared" si="0"/>
        <v>110199</v>
      </c>
    </row>
    <row r="18" spans="1:9" ht="27" customHeight="1" thickBot="1">
      <c r="A18" s="779" t="s">
        <v>41</v>
      </c>
      <c r="B18" s="81" t="s">
        <v>599</v>
      </c>
      <c r="C18" s="82" t="s">
        <v>600</v>
      </c>
      <c r="D18" s="83">
        <v>736</v>
      </c>
      <c r="E18" s="84">
        <v>641</v>
      </c>
      <c r="F18" s="28"/>
      <c r="G18" s="28"/>
      <c r="H18" s="26"/>
      <c r="I18" s="208">
        <f t="shared" si="0"/>
        <v>1377</v>
      </c>
    </row>
    <row r="19" spans="1:10" ht="19.5" customHeight="1" thickBot="1">
      <c r="A19" s="782" t="s">
        <v>42</v>
      </c>
      <c r="B19" s="206" t="s">
        <v>256</v>
      </c>
      <c r="C19" s="212"/>
      <c r="D19" s="86"/>
      <c r="F19" s="87">
        <f>SUM(F20)</f>
        <v>0</v>
      </c>
      <c r="G19" s="87">
        <f>SUM(G20)</f>
        <v>0</v>
      </c>
      <c r="H19" s="87">
        <f>SUM(E20)</f>
        <v>0</v>
      </c>
      <c r="I19" s="79">
        <f t="shared" si="0"/>
        <v>0</v>
      </c>
      <c r="J19" s="85"/>
    </row>
    <row r="20" spans="1:9" ht="19.5" customHeight="1" thickBot="1">
      <c r="A20" s="779" t="s">
        <v>43</v>
      </c>
      <c r="B20" s="81"/>
      <c r="C20" s="82"/>
      <c r="D20" s="83"/>
      <c r="E20" s="84"/>
      <c r="F20" s="28"/>
      <c r="G20" s="28"/>
      <c r="H20" s="26"/>
      <c r="I20" s="208"/>
    </row>
    <row r="21" spans="1:9" ht="19.5" customHeight="1" thickBot="1">
      <c r="A21" s="782" t="s">
        <v>44</v>
      </c>
      <c r="B21" s="209" t="s">
        <v>257</v>
      </c>
      <c r="C21" s="212"/>
      <c r="D21" s="86"/>
      <c r="E21" s="87">
        <f>SUM(E22)</f>
        <v>0</v>
      </c>
      <c r="F21" s="87">
        <f>SUM(F22)</f>
        <v>0</v>
      </c>
      <c r="G21" s="87">
        <f>SUM(G22)</f>
        <v>0</v>
      </c>
      <c r="H21" s="87">
        <f>SUM(H22)</f>
        <v>0</v>
      </c>
      <c r="I21" s="79">
        <f>SUM(D21:H21)</f>
        <v>0</v>
      </c>
    </row>
    <row r="22" spans="1:9" ht="19.5" customHeight="1" thickBot="1">
      <c r="A22" s="779" t="s">
        <v>45</v>
      </c>
      <c r="B22" s="88" t="s">
        <v>576</v>
      </c>
      <c r="C22" s="89">
        <v>2012</v>
      </c>
      <c r="D22" s="90"/>
      <c r="E22" s="91"/>
      <c r="F22" s="92"/>
      <c r="G22" s="92"/>
      <c r="H22" s="27"/>
      <c r="I22" s="210">
        <f>SUM(D22:H22)</f>
        <v>0</v>
      </c>
    </row>
    <row r="23" spans="1:9" ht="19.5" customHeight="1" thickBot="1">
      <c r="A23" s="883" t="s">
        <v>577</v>
      </c>
      <c r="B23" s="884"/>
      <c r="C23" s="131"/>
      <c r="D23" s="79">
        <f>D6+D8+D16+D19+D21</f>
        <v>0</v>
      </c>
      <c r="E23" s="80">
        <f>E6+E8+E16+H19+E21</f>
        <v>502987</v>
      </c>
      <c r="F23" s="80">
        <f>F6+F8+F16+I19+F21</f>
        <v>22764</v>
      </c>
      <c r="G23" s="80">
        <f>G6+G8+G16+J19+G21</f>
        <v>22764</v>
      </c>
      <c r="H23" s="80">
        <f>H6+H8+H16+K19+H21</f>
        <v>290423</v>
      </c>
      <c r="I23" s="80">
        <f>I6+I8+I16+L19+I21</f>
        <v>838938</v>
      </c>
    </row>
  </sheetData>
  <sheetProtection/>
  <mergeCells count="8"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90" r:id="rId1"/>
  <headerFooter alignWithMargins="0">
    <oddHeader>&amp;R&amp;"Times New Roman CE,Félkövér dőlt"18. melléklet a 26/2013.(IX.16.) önk. rend.-hez 
2. tájékoztató tábla a 4/2013.(II.15.)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B4">
      <selection activeCell="M31" sqref="M31"/>
    </sheetView>
  </sheetViews>
  <sheetFormatPr defaultColWidth="9.00390625" defaultRowHeight="12.75"/>
  <cols>
    <col min="1" max="1" width="4.875" style="107" customWidth="1"/>
    <col min="2" max="2" width="28.875" style="125" customWidth="1"/>
    <col min="3" max="4" width="9.00390625" style="125" customWidth="1"/>
    <col min="5" max="5" width="9.50390625" style="125" customWidth="1"/>
    <col min="6" max="6" width="8.875" style="125" customWidth="1"/>
    <col min="7" max="7" width="8.625" style="125" customWidth="1"/>
    <col min="8" max="8" width="8.875" style="125" customWidth="1"/>
    <col min="9" max="9" width="8.125" style="125" customWidth="1"/>
    <col min="10" max="14" width="9.50390625" style="125" customWidth="1"/>
    <col min="15" max="15" width="12.625" style="107" customWidth="1"/>
    <col min="16" max="16384" width="9.375" style="125" customWidth="1"/>
  </cols>
  <sheetData>
    <row r="1" spans="1:15" ht="31.5" customHeight="1">
      <c r="A1" s="895" t="s">
        <v>14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</row>
    <row r="2" ht="16.5" thickBot="1">
      <c r="O2" s="2" t="s">
        <v>64</v>
      </c>
    </row>
    <row r="3" spans="1:15" s="107" customFormat="1" ht="25.5" customHeight="1" thickBot="1">
      <c r="A3" s="104" t="s">
        <v>27</v>
      </c>
      <c r="B3" s="105" t="s">
        <v>73</v>
      </c>
      <c r="C3" s="105" t="s">
        <v>82</v>
      </c>
      <c r="D3" s="105" t="s">
        <v>83</v>
      </c>
      <c r="E3" s="105" t="s">
        <v>84</v>
      </c>
      <c r="F3" s="105" t="s">
        <v>85</v>
      </c>
      <c r="G3" s="105" t="s">
        <v>86</v>
      </c>
      <c r="H3" s="105" t="s">
        <v>87</v>
      </c>
      <c r="I3" s="105" t="s">
        <v>88</v>
      </c>
      <c r="J3" s="105" t="s">
        <v>89</v>
      </c>
      <c r="K3" s="105" t="s">
        <v>90</v>
      </c>
      <c r="L3" s="105" t="s">
        <v>91</v>
      </c>
      <c r="M3" s="105" t="s">
        <v>92</v>
      </c>
      <c r="N3" s="105" t="s">
        <v>93</v>
      </c>
      <c r="O3" s="106" t="s">
        <v>63</v>
      </c>
    </row>
    <row r="4" spans="1:15" s="109" customFormat="1" ht="15" customHeight="1" thickBot="1">
      <c r="A4" s="108" t="s">
        <v>29</v>
      </c>
      <c r="B4" s="892" t="s">
        <v>65</v>
      </c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4"/>
    </row>
    <row r="5" spans="1:15" s="109" customFormat="1" ht="15" customHeight="1">
      <c r="A5" s="110" t="s">
        <v>30</v>
      </c>
      <c r="B5" s="111" t="s">
        <v>199</v>
      </c>
      <c r="C5" s="112">
        <v>2000</v>
      </c>
      <c r="D5" s="112"/>
      <c r="E5" s="112">
        <v>120000</v>
      </c>
      <c r="F5" s="112">
        <v>9000</v>
      </c>
      <c r="G5" s="112">
        <v>4000</v>
      </c>
      <c r="H5" s="112">
        <v>166</v>
      </c>
      <c r="I5" s="112"/>
      <c r="J5" s="112"/>
      <c r="K5" s="112">
        <v>120000</v>
      </c>
      <c r="L5" s="112">
        <v>8000</v>
      </c>
      <c r="M5" s="112">
        <v>4000</v>
      </c>
      <c r="N5" s="112">
        <v>20000</v>
      </c>
      <c r="O5" s="113">
        <f aca="true" t="shared" si="0" ref="O5:O14">SUM(C5:N5)</f>
        <v>287166</v>
      </c>
    </row>
    <row r="6" spans="1:15" s="117" customFormat="1" ht="13.5" customHeight="1">
      <c r="A6" s="114" t="s">
        <v>31</v>
      </c>
      <c r="B6" s="213" t="s">
        <v>66</v>
      </c>
      <c r="C6" s="115">
        <v>23000</v>
      </c>
      <c r="D6" s="115">
        <v>23000</v>
      </c>
      <c r="E6" s="115">
        <v>25000</v>
      </c>
      <c r="F6" s="115">
        <v>26000</v>
      </c>
      <c r="G6" s="115">
        <v>25000</v>
      </c>
      <c r="H6" s="115">
        <v>14000</v>
      </c>
      <c r="I6" s="690">
        <v>17196</v>
      </c>
      <c r="J6" s="690">
        <v>18144</v>
      </c>
      <c r="K6" s="820">
        <v>23738</v>
      </c>
      <c r="L6" s="690">
        <v>40446</v>
      </c>
      <c r="M6" s="690">
        <v>40446</v>
      </c>
      <c r="N6" s="820">
        <v>35486</v>
      </c>
      <c r="O6" s="732">
        <f t="shared" si="0"/>
        <v>311456</v>
      </c>
    </row>
    <row r="7" spans="1:15" s="117" customFormat="1" ht="15.75">
      <c r="A7" s="114" t="s">
        <v>32</v>
      </c>
      <c r="B7" s="214" t="s">
        <v>68</v>
      </c>
      <c r="C7" s="118">
        <v>800</v>
      </c>
      <c r="D7" s="118">
        <v>800</v>
      </c>
      <c r="E7" s="118">
        <v>9600</v>
      </c>
      <c r="F7" s="118">
        <v>1200</v>
      </c>
      <c r="G7" s="118">
        <v>400</v>
      </c>
      <c r="H7" s="118"/>
      <c r="I7" s="691"/>
      <c r="J7" s="691"/>
      <c r="K7" s="691">
        <v>10800</v>
      </c>
      <c r="L7" s="691">
        <v>1200</v>
      </c>
      <c r="M7" s="691">
        <v>800</v>
      </c>
      <c r="N7" s="691"/>
      <c r="O7" s="698">
        <f t="shared" si="0"/>
        <v>25600</v>
      </c>
    </row>
    <row r="8" spans="1:15" s="117" customFormat="1" ht="13.5" customHeight="1">
      <c r="A8" s="114" t="s">
        <v>33</v>
      </c>
      <c r="B8" s="213" t="s">
        <v>15</v>
      </c>
      <c r="C8" s="115">
        <v>61468</v>
      </c>
      <c r="D8" s="115">
        <v>62000</v>
      </c>
      <c r="E8" s="115">
        <v>62424</v>
      </c>
      <c r="F8" s="115">
        <v>62000</v>
      </c>
      <c r="G8" s="115">
        <v>62000</v>
      </c>
      <c r="H8" s="115">
        <v>109000</v>
      </c>
      <c r="I8" s="690">
        <v>80166</v>
      </c>
      <c r="J8" s="690">
        <v>80582</v>
      </c>
      <c r="K8" s="820">
        <v>50581</v>
      </c>
      <c r="L8" s="690">
        <v>80582</v>
      </c>
      <c r="M8" s="820">
        <v>93775</v>
      </c>
      <c r="N8" s="690">
        <v>107283</v>
      </c>
      <c r="O8" s="732">
        <f t="shared" si="0"/>
        <v>911861</v>
      </c>
    </row>
    <row r="9" spans="1:15" s="117" customFormat="1" ht="13.5" customHeight="1">
      <c r="A9" s="114" t="s">
        <v>34</v>
      </c>
      <c r="B9" s="213" t="s">
        <v>16</v>
      </c>
      <c r="C9" s="115">
        <v>26000</v>
      </c>
      <c r="D9" s="115">
        <v>55000</v>
      </c>
      <c r="E9" s="115">
        <v>27000</v>
      </c>
      <c r="F9" s="115">
        <v>26771</v>
      </c>
      <c r="G9" s="115">
        <v>25000</v>
      </c>
      <c r="H9" s="115">
        <v>83724</v>
      </c>
      <c r="I9" s="690">
        <v>77000</v>
      </c>
      <c r="J9" s="690">
        <v>78278</v>
      </c>
      <c r="K9" s="820">
        <v>80000</v>
      </c>
      <c r="L9" s="820">
        <v>147875</v>
      </c>
      <c r="M9" s="820">
        <v>83000</v>
      </c>
      <c r="N9" s="820">
        <v>122472</v>
      </c>
      <c r="O9" s="732">
        <f t="shared" si="0"/>
        <v>832120</v>
      </c>
    </row>
    <row r="10" spans="1:15" s="117" customFormat="1" ht="13.5" customHeight="1">
      <c r="A10" s="114" t="s">
        <v>35</v>
      </c>
      <c r="B10" s="213" t="s">
        <v>17</v>
      </c>
      <c r="C10" s="115">
        <v>1293</v>
      </c>
      <c r="D10" s="115">
        <v>1143</v>
      </c>
      <c r="E10" s="115">
        <v>1143</v>
      </c>
      <c r="F10" s="115">
        <v>1143</v>
      </c>
      <c r="G10" s="115">
        <v>1293</v>
      </c>
      <c r="H10" s="731">
        <v>1333</v>
      </c>
      <c r="I10" s="690">
        <v>1293</v>
      </c>
      <c r="J10" s="690">
        <v>1143</v>
      </c>
      <c r="K10" s="690">
        <v>1143</v>
      </c>
      <c r="L10" s="690">
        <v>1143</v>
      </c>
      <c r="M10" s="690">
        <v>1293</v>
      </c>
      <c r="N10" s="690">
        <v>1146</v>
      </c>
      <c r="O10" s="732">
        <f t="shared" si="0"/>
        <v>14509</v>
      </c>
    </row>
    <row r="11" spans="1:15" s="117" customFormat="1" ht="13.5" customHeight="1">
      <c r="A11" s="114" t="s">
        <v>36</v>
      </c>
      <c r="B11" s="213" t="s">
        <v>18</v>
      </c>
      <c r="C11" s="115"/>
      <c r="D11" s="115"/>
      <c r="E11" s="115">
        <v>1016</v>
      </c>
      <c r="F11" s="115"/>
      <c r="G11" s="115">
        <v>12000</v>
      </c>
      <c r="H11" s="115"/>
      <c r="I11" s="115"/>
      <c r="J11" s="115"/>
      <c r="K11" s="820">
        <v>37000</v>
      </c>
      <c r="L11" s="115"/>
      <c r="M11" s="115"/>
      <c r="N11" s="115"/>
      <c r="O11" s="116">
        <f t="shared" si="0"/>
        <v>50016</v>
      </c>
    </row>
    <row r="12" spans="1:15" s="117" customFormat="1" ht="15.75">
      <c r="A12" s="114" t="s">
        <v>37</v>
      </c>
      <c r="B12" s="215" t="s">
        <v>19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f t="shared" si="0"/>
        <v>0</v>
      </c>
    </row>
    <row r="13" spans="1:15" s="117" customFormat="1" ht="13.5" customHeight="1" thickBot="1">
      <c r="A13" s="114" t="s">
        <v>38</v>
      </c>
      <c r="B13" s="213" t="s">
        <v>20</v>
      </c>
      <c r="C13" s="115">
        <v>26984</v>
      </c>
      <c r="D13" s="115">
        <v>10000</v>
      </c>
      <c r="E13" s="115"/>
      <c r="F13" s="115">
        <v>371096</v>
      </c>
      <c r="G13" s="115"/>
      <c r="H13" s="115">
        <v>6601</v>
      </c>
      <c r="I13" s="115">
        <v>15687</v>
      </c>
      <c r="J13" s="115">
        <v>12722</v>
      </c>
      <c r="K13" s="115"/>
      <c r="L13" s="820">
        <v>15000</v>
      </c>
      <c r="M13" s="820">
        <v>3462</v>
      </c>
      <c r="N13" s="115"/>
      <c r="O13" s="116">
        <f t="shared" si="0"/>
        <v>461552</v>
      </c>
    </row>
    <row r="14" spans="1:15" s="109" customFormat="1" ht="15.75" customHeight="1" thickBot="1">
      <c r="A14" s="108" t="s">
        <v>39</v>
      </c>
      <c r="B14" s="40" t="s">
        <v>130</v>
      </c>
      <c r="C14" s="119">
        <f aca="true" t="shared" si="1" ref="C14:N14">SUM(C5:C13)</f>
        <v>141545</v>
      </c>
      <c r="D14" s="119">
        <f t="shared" si="1"/>
        <v>151943</v>
      </c>
      <c r="E14" s="119">
        <f t="shared" si="1"/>
        <v>246183</v>
      </c>
      <c r="F14" s="119">
        <f t="shared" si="1"/>
        <v>497210</v>
      </c>
      <c r="G14" s="119">
        <f t="shared" si="1"/>
        <v>129693</v>
      </c>
      <c r="H14" s="119">
        <f t="shared" si="1"/>
        <v>214824</v>
      </c>
      <c r="I14" s="119">
        <f t="shared" si="1"/>
        <v>191342</v>
      </c>
      <c r="J14" s="119">
        <f t="shared" si="1"/>
        <v>190869</v>
      </c>
      <c r="K14" s="119">
        <f t="shared" si="1"/>
        <v>323262</v>
      </c>
      <c r="L14" s="119">
        <f t="shared" si="1"/>
        <v>294246</v>
      </c>
      <c r="M14" s="119">
        <f t="shared" si="1"/>
        <v>226776</v>
      </c>
      <c r="N14" s="119">
        <f t="shared" si="1"/>
        <v>286387</v>
      </c>
      <c r="O14" s="120">
        <f t="shared" si="0"/>
        <v>2894280</v>
      </c>
    </row>
    <row r="15" spans="1:15" s="109" customFormat="1" ht="15" customHeight="1" thickBot="1">
      <c r="A15" s="108" t="s">
        <v>40</v>
      </c>
      <c r="B15" s="892" t="s">
        <v>69</v>
      </c>
      <c r="C15" s="893"/>
      <c r="D15" s="893"/>
      <c r="E15" s="893"/>
      <c r="F15" s="893"/>
      <c r="G15" s="893"/>
      <c r="H15" s="893"/>
      <c r="I15" s="893"/>
      <c r="J15" s="893"/>
      <c r="K15" s="893"/>
      <c r="L15" s="893"/>
      <c r="M15" s="893"/>
      <c r="N15" s="893"/>
      <c r="O15" s="894"/>
    </row>
    <row r="16" spans="1:15" s="117" customFormat="1" ht="13.5" customHeight="1">
      <c r="A16" s="121" t="s">
        <v>41</v>
      </c>
      <c r="B16" s="216" t="s">
        <v>74</v>
      </c>
      <c r="C16" s="118">
        <v>43000</v>
      </c>
      <c r="D16" s="118">
        <v>43000</v>
      </c>
      <c r="E16" s="118">
        <v>43000</v>
      </c>
      <c r="F16" s="118">
        <v>48057</v>
      </c>
      <c r="G16" s="118">
        <v>49000</v>
      </c>
      <c r="H16" s="118">
        <v>48000</v>
      </c>
      <c r="I16" s="691">
        <v>75706</v>
      </c>
      <c r="J16" s="691">
        <v>76000</v>
      </c>
      <c r="K16" s="819">
        <v>74700</v>
      </c>
      <c r="L16" s="819">
        <v>75700</v>
      </c>
      <c r="M16" s="819">
        <v>76250</v>
      </c>
      <c r="N16" s="819">
        <v>75377</v>
      </c>
      <c r="O16" s="698">
        <f aca="true" t="shared" si="2" ref="O16:O27">SUM(C16:N16)</f>
        <v>727790</v>
      </c>
    </row>
    <row r="17" spans="1:15" s="117" customFormat="1" ht="27" customHeight="1">
      <c r="A17" s="114" t="s">
        <v>42</v>
      </c>
      <c r="B17" s="215" t="s">
        <v>222</v>
      </c>
      <c r="C17" s="115">
        <v>11610</v>
      </c>
      <c r="D17" s="115">
        <v>11610</v>
      </c>
      <c r="E17" s="115">
        <v>11610</v>
      </c>
      <c r="F17" s="115">
        <v>9086</v>
      </c>
      <c r="G17" s="115">
        <v>9080</v>
      </c>
      <c r="H17" s="115">
        <v>9050</v>
      </c>
      <c r="I17" s="690">
        <v>16010</v>
      </c>
      <c r="J17" s="690">
        <v>16435</v>
      </c>
      <c r="K17" s="820">
        <v>16020</v>
      </c>
      <c r="L17" s="820">
        <v>15992</v>
      </c>
      <c r="M17" s="820">
        <v>16000</v>
      </c>
      <c r="N17" s="820">
        <v>15990</v>
      </c>
      <c r="O17" s="732">
        <f t="shared" si="2"/>
        <v>158493</v>
      </c>
    </row>
    <row r="18" spans="1:15" s="117" customFormat="1" ht="13.5" customHeight="1">
      <c r="A18" s="114" t="s">
        <v>43</v>
      </c>
      <c r="B18" s="213" t="s">
        <v>157</v>
      </c>
      <c r="C18" s="115">
        <v>46800</v>
      </c>
      <c r="D18" s="115">
        <v>56800</v>
      </c>
      <c r="E18" s="115">
        <v>56656</v>
      </c>
      <c r="F18" s="115">
        <v>48200</v>
      </c>
      <c r="G18" s="115">
        <v>39541</v>
      </c>
      <c r="H18" s="115">
        <v>50000</v>
      </c>
      <c r="I18" s="690">
        <v>61000</v>
      </c>
      <c r="J18" s="690">
        <v>56000</v>
      </c>
      <c r="K18" s="820">
        <v>69300</v>
      </c>
      <c r="L18" s="820">
        <v>66425</v>
      </c>
      <c r="M18" s="820">
        <v>67798</v>
      </c>
      <c r="N18" s="820">
        <v>71445</v>
      </c>
      <c r="O18" s="732">
        <f t="shared" si="2"/>
        <v>689965</v>
      </c>
    </row>
    <row r="19" spans="1:15" s="117" customFormat="1" ht="13.5" customHeight="1">
      <c r="A19" s="114" t="s">
        <v>44</v>
      </c>
      <c r="B19" s="213" t="s">
        <v>223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>
        <f t="shared" si="2"/>
        <v>0</v>
      </c>
    </row>
    <row r="20" spans="1:15" s="117" customFormat="1" ht="13.5" customHeight="1">
      <c r="A20" s="114" t="s">
        <v>45</v>
      </c>
      <c r="B20" s="213" t="s">
        <v>21</v>
      </c>
      <c r="C20" s="115">
        <v>43000</v>
      </c>
      <c r="D20" s="115">
        <v>42000</v>
      </c>
      <c r="E20" s="115">
        <v>46000</v>
      </c>
      <c r="F20" s="115">
        <v>46000</v>
      </c>
      <c r="G20" s="115">
        <v>45000</v>
      </c>
      <c r="H20" s="115">
        <v>43350</v>
      </c>
      <c r="I20" s="115">
        <v>30000</v>
      </c>
      <c r="J20" s="115">
        <v>48716</v>
      </c>
      <c r="K20" s="820">
        <v>44715</v>
      </c>
      <c r="L20" s="820">
        <v>43716</v>
      </c>
      <c r="M20" s="820">
        <v>41715</v>
      </c>
      <c r="N20" s="820">
        <v>42915</v>
      </c>
      <c r="O20" s="116">
        <f t="shared" si="2"/>
        <v>517127</v>
      </c>
    </row>
    <row r="21" spans="1:15" s="117" customFormat="1" ht="13.5" customHeight="1">
      <c r="A21" s="114" t="s">
        <v>46</v>
      </c>
      <c r="B21" s="213" t="s">
        <v>299</v>
      </c>
      <c r="C21" s="115"/>
      <c r="D21" s="115"/>
      <c r="E21" s="115">
        <v>25000</v>
      </c>
      <c r="F21" s="115">
        <v>22000</v>
      </c>
      <c r="G21" s="115">
        <v>7000</v>
      </c>
      <c r="H21" s="115">
        <v>20000</v>
      </c>
      <c r="I21" s="115"/>
      <c r="J21" s="115"/>
      <c r="K21" s="115">
        <v>70560</v>
      </c>
      <c r="L21" s="820">
        <v>4870</v>
      </c>
      <c r="M21" s="820">
        <v>20732</v>
      </c>
      <c r="N21" s="115">
        <v>39361</v>
      </c>
      <c r="O21" s="116">
        <f t="shared" si="2"/>
        <v>209523</v>
      </c>
    </row>
    <row r="22" spans="1:15" s="117" customFormat="1" ht="15.75">
      <c r="A22" s="114" t="s">
        <v>47</v>
      </c>
      <c r="B22" s="215" t="s">
        <v>225</v>
      </c>
      <c r="C22" s="115"/>
      <c r="D22" s="115"/>
      <c r="E22" s="115"/>
      <c r="F22" s="115">
        <v>211</v>
      </c>
      <c r="G22" s="115"/>
      <c r="H22" s="115">
        <v>20000</v>
      </c>
      <c r="I22" s="115"/>
      <c r="J22" s="115"/>
      <c r="K22" s="820">
        <v>11341</v>
      </c>
      <c r="L22" s="115">
        <v>40000</v>
      </c>
      <c r="M22" s="115">
        <v>38000</v>
      </c>
      <c r="N22" s="115"/>
      <c r="O22" s="116">
        <f t="shared" si="2"/>
        <v>109552</v>
      </c>
    </row>
    <row r="23" spans="1:15" s="117" customFormat="1" ht="13.5" customHeight="1">
      <c r="A23" s="114" t="s">
        <v>48</v>
      </c>
      <c r="B23" s="213" t="s">
        <v>329</v>
      </c>
      <c r="C23" s="115"/>
      <c r="D23" s="115"/>
      <c r="E23" s="115"/>
      <c r="F23" s="115"/>
      <c r="G23" s="115"/>
      <c r="H23" s="115">
        <v>3000</v>
      </c>
      <c r="I23" s="115">
        <v>3000</v>
      </c>
      <c r="J23" s="115">
        <v>4440</v>
      </c>
      <c r="K23" s="115"/>
      <c r="L23" s="115"/>
      <c r="M23" s="115"/>
      <c r="N23" s="115"/>
      <c r="O23" s="116">
        <f t="shared" si="2"/>
        <v>10440</v>
      </c>
    </row>
    <row r="24" spans="1:15" s="117" customFormat="1" ht="13.5" customHeight="1">
      <c r="A24" s="114" t="s">
        <v>49</v>
      </c>
      <c r="B24" s="213" t="s">
        <v>61</v>
      </c>
      <c r="C24" s="115"/>
      <c r="D24" s="115"/>
      <c r="E24" s="115">
        <v>3000</v>
      </c>
      <c r="F24" s="115"/>
      <c r="G24" s="115">
        <v>589</v>
      </c>
      <c r="H24" s="690">
        <v>2769</v>
      </c>
      <c r="I24" s="115">
        <v>5000</v>
      </c>
      <c r="J24" s="115">
        <v>3337</v>
      </c>
      <c r="K24" s="820">
        <v>35000</v>
      </c>
      <c r="L24" s="820">
        <v>8000</v>
      </c>
      <c r="M24" s="820">
        <v>15161</v>
      </c>
      <c r="N24" s="820">
        <v>3699</v>
      </c>
      <c r="O24" s="116">
        <f t="shared" si="2"/>
        <v>76555</v>
      </c>
    </row>
    <row r="25" spans="1:15" s="117" customFormat="1" ht="13.5" customHeight="1">
      <c r="A25" s="114" t="s">
        <v>50</v>
      </c>
      <c r="B25" s="213" t="s">
        <v>22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6">
        <f t="shared" si="2"/>
        <v>0</v>
      </c>
    </row>
    <row r="26" spans="1:15" s="117" customFormat="1" ht="13.5" customHeight="1" thickBot="1">
      <c r="A26" s="114" t="s">
        <v>51</v>
      </c>
      <c r="B26" s="213" t="s">
        <v>23</v>
      </c>
      <c r="C26" s="115"/>
      <c r="D26" s="115"/>
      <c r="E26" s="115">
        <v>6232</v>
      </c>
      <c r="F26" s="115">
        <v>371096</v>
      </c>
      <c r="G26" s="115"/>
      <c r="H26" s="115">
        <v>6765</v>
      </c>
      <c r="I26" s="115"/>
      <c r="J26" s="115"/>
      <c r="K26" s="820">
        <v>5371</v>
      </c>
      <c r="L26" s="820"/>
      <c r="M26" s="820"/>
      <c r="N26" s="820">
        <v>5371</v>
      </c>
      <c r="O26" s="116">
        <f t="shared" si="2"/>
        <v>394835</v>
      </c>
    </row>
    <row r="27" spans="1:15" s="109" customFormat="1" ht="15.75" customHeight="1" thickBot="1">
      <c r="A27" s="122" t="s">
        <v>52</v>
      </c>
      <c r="B27" s="40" t="s">
        <v>131</v>
      </c>
      <c r="C27" s="119">
        <f aca="true" t="shared" si="3" ref="C27:N27">SUM(C16:C26)</f>
        <v>144410</v>
      </c>
      <c r="D27" s="119">
        <f t="shared" si="3"/>
        <v>153410</v>
      </c>
      <c r="E27" s="119">
        <f t="shared" si="3"/>
        <v>191498</v>
      </c>
      <c r="F27" s="119">
        <f t="shared" si="3"/>
        <v>544650</v>
      </c>
      <c r="G27" s="119">
        <f t="shared" si="3"/>
        <v>150210</v>
      </c>
      <c r="H27" s="119">
        <f t="shared" si="3"/>
        <v>202934</v>
      </c>
      <c r="I27" s="119">
        <f t="shared" si="3"/>
        <v>190716</v>
      </c>
      <c r="J27" s="119">
        <f t="shared" si="3"/>
        <v>204928</v>
      </c>
      <c r="K27" s="119">
        <f t="shared" si="3"/>
        <v>327007</v>
      </c>
      <c r="L27" s="119">
        <f t="shared" si="3"/>
        <v>254703</v>
      </c>
      <c r="M27" s="119">
        <f t="shared" si="3"/>
        <v>275656</v>
      </c>
      <c r="N27" s="119">
        <f t="shared" si="3"/>
        <v>254158</v>
      </c>
      <c r="O27" s="120">
        <f t="shared" si="2"/>
        <v>2894280</v>
      </c>
    </row>
    <row r="28" spans="1:15" ht="16.5" thickBot="1">
      <c r="A28" s="122" t="s">
        <v>53</v>
      </c>
      <c r="B28" s="217" t="s">
        <v>132</v>
      </c>
      <c r="C28" s="123">
        <f aca="true" t="shared" si="4" ref="C28:O28">C14-C27</f>
        <v>-2865</v>
      </c>
      <c r="D28" s="123">
        <f t="shared" si="4"/>
        <v>-1467</v>
      </c>
      <c r="E28" s="123">
        <f t="shared" si="4"/>
        <v>54685</v>
      </c>
      <c r="F28" s="123">
        <f t="shared" si="4"/>
        <v>-47440</v>
      </c>
      <c r="G28" s="123">
        <f t="shared" si="4"/>
        <v>-20517</v>
      </c>
      <c r="H28" s="123">
        <f t="shared" si="4"/>
        <v>11890</v>
      </c>
      <c r="I28" s="123">
        <f t="shared" si="4"/>
        <v>626</v>
      </c>
      <c r="J28" s="123">
        <f t="shared" si="4"/>
        <v>-14059</v>
      </c>
      <c r="K28" s="123">
        <f t="shared" si="4"/>
        <v>-3745</v>
      </c>
      <c r="L28" s="123">
        <f t="shared" si="4"/>
        <v>39543</v>
      </c>
      <c r="M28" s="123">
        <f t="shared" si="4"/>
        <v>-48880</v>
      </c>
      <c r="N28" s="123">
        <f t="shared" si="4"/>
        <v>32229</v>
      </c>
      <c r="O28" s="124">
        <f t="shared" si="4"/>
        <v>0</v>
      </c>
    </row>
    <row r="29" ht="15.75">
      <c r="A29" s="126"/>
    </row>
    <row r="30" spans="2:15" ht="15.75">
      <c r="B30" s="127"/>
      <c r="C30" s="128"/>
      <c r="D30" s="128"/>
      <c r="O30" s="125"/>
    </row>
    <row r="31" ht="15.75">
      <c r="O31" s="125"/>
    </row>
    <row r="32" ht="15.75">
      <c r="O32" s="125"/>
    </row>
    <row r="33" ht="15.75">
      <c r="O33" s="125"/>
    </row>
    <row r="34" ht="15.75">
      <c r="O34" s="125"/>
    </row>
    <row r="35" ht="15.75">
      <c r="O35" s="125"/>
    </row>
    <row r="36" ht="15.75">
      <c r="O36" s="125"/>
    </row>
    <row r="37" ht="15.75">
      <c r="O37" s="125"/>
    </row>
    <row r="38" ht="15.75">
      <c r="O38" s="125"/>
    </row>
    <row r="39" ht="15.75">
      <c r="O39" s="125"/>
    </row>
    <row r="40" ht="15.75">
      <c r="O40" s="125"/>
    </row>
    <row r="41" ht="15.75">
      <c r="O41" s="125"/>
    </row>
    <row r="42" ht="15.75">
      <c r="O42" s="125"/>
    </row>
    <row r="43" ht="15.75">
      <c r="O43" s="125"/>
    </row>
    <row r="44" ht="15.75">
      <c r="O44" s="125"/>
    </row>
    <row r="45" ht="15.75">
      <c r="O45" s="125"/>
    </row>
    <row r="46" ht="15.75">
      <c r="O46" s="125"/>
    </row>
    <row r="47" ht="15.75">
      <c r="O47" s="125"/>
    </row>
    <row r="48" ht="15.75">
      <c r="O48" s="125"/>
    </row>
    <row r="49" ht="15.75">
      <c r="O49" s="125"/>
    </row>
    <row r="50" ht="15.75">
      <c r="O50" s="125"/>
    </row>
    <row r="51" ht="15.75">
      <c r="O51" s="125"/>
    </row>
    <row r="52" ht="15.75">
      <c r="O52" s="125"/>
    </row>
    <row r="53" ht="15.75">
      <c r="O53" s="125"/>
    </row>
    <row r="54" ht="15.75">
      <c r="O54" s="125"/>
    </row>
    <row r="55" ht="15.75">
      <c r="O55" s="125"/>
    </row>
    <row r="56" ht="15.75">
      <c r="O56" s="125"/>
    </row>
    <row r="57" ht="15.75">
      <c r="O57" s="125"/>
    </row>
    <row r="58" ht="15.75">
      <c r="O58" s="125"/>
    </row>
    <row r="59" ht="15.75">
      <c r="O59" s="125"/>
    </row>
    <row r="60" ht="15.75">
      <c r="O60" s="125"/>
    </row>
    <row r="61" ht="15.75">
      <c r="O61" s="125"/>
    </row>
    <row r="62" ht="15.75">
      <c r="O62" s="125"/>
    </row>
    <row r="63" ht="15.75">
      <c r="O63" s="125"/>
    </row>
    <row r="64" ht="15.75">
      <c r="O64" s="125"/>
    </row>
    <row r="65" ht="15.75">
      <c r="O65" s="125"/>
    </row>
    <row r="66" ht="15.75">
      <c r="O66" s="125"/>
    </row>
    <row r="67" ht="15.75">
      <c r="O67" s="125"/>
    </row>
    <row r="68" ht="15.75">
      <c r="O68" s="125"/>
    </row>
    <row r="69" ht="15.75">
      <c r="O69" s="125"/>
    </row>
    <row r="70" ht="15.75">
      <c r="O70" s="125"/>
    </row>
    <row r="71" ht="15.75">
      <c r="O71" s="125"/>
    </row>
    <row r="72" ht="15.75">
      <c r="O72" s="125"/>
    </row>
    <row r="73" ht="15.75">
      <c r="O73" s="125"/>
    </row>
    <row r="74" ht="15.75">
      <c r="O74" s="125"/>
    </row>
    <row r="75" ht="15.75">
      <c r="O75" s="125"/>
    </row>
    <row r="76" ht="15.75">
      <c r="O76" s="125"/>
    </row>
    <row r="77" ht="15.75">
      <c r="O77" s="125"/>
    </row>
    <row r="78" ht="15.75">
      <c r="O78" s="125"/>
    </row>
    <row r="79" ht="15.75">
      <c r="O79" s="125"/>
    </row>
    <row r="80" ht="15.75">
      <c r="O80" s="125"/>
    </row>
    <row r="81" ht="15.75">
      <c r="O81" s="125"/>
    </row>
    <row r="82" ht="15.75">
      <c r="O82" s="125"/>
    </row>
    <row r="83" ht="15.75">
      <c r="O83" s="12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19. mell. a 26/2013.(IX.16.) önk. rend.-hez 
4. táj. tábla a 4/2013.(II.15.) önk.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1">
      <selection activeCell="D37" sqref="D37"/>
    </sheetView>
  </sheetViews>
  <sheetFormatPr defaultColWidth="9.00390625" defaultRowHeight="12.75"/>
  <cols>
    <col min="1" max="1" width="9.00390625" style="359" customWidth="1"/>
    <col min="2" max="2" width="91.625" style="359" customWidth="1"/>
    <col min="3" max="3" width="21.625" style="360" customWidth="1"/>
    <col min="4" max="4" width="9.00390625" style="41" customWidth="1"/>
    <col min="5" max="16384" width="9.375" style="41" customWidth="1"/>
  </cols>
  <sheetData>
    <row r="1" spans="1:3" ht="15.75" customHeight="1">
      <c r="A1" s="827" t="s">
        <v>26</v>
      </c>
      <c r="B1" s="827"/>
      <c r="C1" s="827"/>
    </row>
    <row r="2" spans="1:3" ht="15.75" customHeight="1" thickBot="1">
      <c r="A2" s="829" t="s">
        <v>169</v>
      </c>
      <c r="B2" s="829"/>
      <c r="C2" s="272" t="s">
        <v>318</v>
      </c>
    </row>
    <row r="3" spans="1:3" ht="37.5" customHeight="1" thickBot="1">
      <c r="A3" s="24" t="s">
        <v>81</v>
      </c>
      <c r="B3" s="25" t="s">
        <v>28</v>
      </c>
      <c r="C3" s="42" t="s">
        <v>297</v>
      </c>
    </row>
    <row r="4" spans="1:3" s="43" customFormat="1" ht="12" customHeight="1" thickBot="1">
      <c r="A4" s="37">
        <v>1</v>
      </c>
      <c r="B4" s="38">
        <v>2</v>
      </c>
      <c r="C4" s="39">
        <v>3</v>
      </c>
    </row>
    <row r="5" spans="1:3" s="1" customFormat="1" ht="12" customHeight="1" thickBot="1">
      <c r="A5" s="22" t="s">
        <v>29</v>
      </c>
      <c r="B5" s="21" t="s">
        <v>183</v>
      </c>
      <c r="C5" s="250">
        <f>+C6+C11+C20</f>
        <v>186676</v>
      </c>
    </row>
    <row r="6" spans="1:3" s="1" customFormat="1" ht="12" customHeight="1" thickBot="1">
      <c r="A6" s="20" t="s">
        <v>30</v>
      </c>
      <c r="B6" s="228" t="s">
        <v>391</v>
      </c>
      <c r="C6" s="190">
        <f>+C7+C8+C9+C10</f>
        <v>75</v>
      </c>
    </row>
    <row r="7" spans="1:3" s="1" customFormat="1" ht="12" customHeight="1">
      <c r="A7" s="13" t="s">
        <v>125</v>
      </c>
      <c r="B7" s="343" t="s">
        <v>67</v>
      </c>
      <c r="C7" s="191"/>
    </row>
    <row r="8" spans="1:3" s="1" customFormat="1" ht="12" customHeight="1">
      <c r="A8" s="13" t="s">
        <v>126</v>
      </c>
      <c r="B8" s="242" t="s">
        <v>94</v>
      </c>
      <c r="C8" s="191"/>
    </row>
    <row r="9" spans="1:3" s="1" customFormat="1" ht="12" customHeight="1">
      <c r="A9" s="13" t="s">
        <v>127</v>
      </c>
      <c r="B9" s="242" t="s">
        <v>184</v>
      </c>
      <c r="C9" s="191"/>
    </row>
    <row r="10" spans="1:3" s="1" customFormat="1" ht="12" customHeight="1" thickBot="1">
      <c r="A10" s="13" t="s">
        <v>128</v>
      </c>
      <c r="B10" s="344" t="s">
        <v>185</v>
      </c>
      <c r="C10" s="191">
        <v>75</v>
      </c>
    </row>
    <row r="11" spans="1:3" s="1" customFormat="1" ht="12" customHeight="1" thickBot="1">
      <c r="A11" s="20" t="s">
        <v>31</v>
      </c>
      <c r="B11" s="21" t="s">
        <v>186</v>
      </c>
      <c r="C11" s="251">
        <f>+C12+C13+C14+C15+C16+C17+C18+C19</f>
        <v>161001</v>
      </c>
    </row>
    <row r="12" spans="1:3" s="1" customFormat="1" ht="12" customHeight="1">
      <c r="A12" s="17" t="s">
        <v>99</v>
      </c>
      <c r="B12" s="9" t="s">
        <v>191</v>
      </c>
      <c r="C12" s="252"/>
    </row>
    <row r="13" spans="1:3" s="1" customFormat="1" ht="12" customHeight="1">
      <c r="A13" s="13" t="s">
        <v>100</v>
      </c>
      <c r="B13" s="6" t="s">
        <v>192</v>
      </c>
      <c r="C13" s="736">
        <v>5696</v>
      </c>
    </row>
    <row r="14" spans="1:3" s="1" customFormat="1" ht="12" customHeight="1">
      <c r="A14" s="13" t="s">
        <v>101</v>
      </c>
      <c r="B14" s="6" t="s">
        <v>193</v>
      </c>
      <c r="C14" s="253">
        <v>22656</v>
      </c>
    </row>
    <row r="15" spans="1:3" s="1" customFormat="1" ht="12" customHeight="1">
      <c r="A15" s="13" t="s">
        <v>102</v>
      </c>
      <c r="B15" s="6" t="s">
        <v>194</v>
      </c>
      <c r="C15" s="259">
        <v>25525</v>
      </c>
    </row>
    <row r="16" spans="1:3" s="1" customFormat="1" ht="12" customHeight="1">
      <c r="A16" s="12" t="s">
        <v>187</v>
      </c>
      <c r="B16" s="5" t="s">
        <v>195</v>
      </c>
      <c r="C16" s="706">
        <v>1456</v>
      </c>
    </row>
    <row r="17" spans="1:3" s="1" customFormat="1" ht="12" customHeight="1">
      <c r="A17" s="13" t="s">
        <v>188</v>
      </c>
      <c r="B17" s="6" t="s">
        <v>258</v>
      </c>
      <c r="C17" s="259">
        <v>33501</v>
      </c>
    </row>
    <row r="18" spans="1:3" s="1" customFormat="1" ht="12" customHeight="1">
      <c r="A18" s="13" t="s">
        <v>189</v>
      </c>
      <c r="B18" s="6" t="s">
        <v>196</v>
      </c>
      <c r="C18" s="259"/>
    </row>
    <row r="19" spans="1:3" s="1" customFormat="1" ht="12" customHeight="1" thickBot="1">
      <c r="A19" s="14" t="s">
        <v>190</v>
      </c>
      <c r="B19" s="7" t="s">
        <v>197</v>
      </c>
      <c r="C19" s="692">
        <v>72167</v>
      </c>
    </row>
    <row r="20" spans="1:3" s="1" customFormat="1" ht="12" customHeight="1" thickBot="1">
      <c r="A20" s="20" t="s">
        <v>198</v>
      </c>
      <c r="B20" s="21" t="s">
        <v>259</v>
      </c>
      <c r="C20" s="692">
        <v>25600</v>
      </c>
    </row>
    <row r="21" spans="1:3" s="1" customFormat="1" ht="12" customHeight="1" thickBot="1">
      <c r="A21" s="20" t="s">
        <v>33</v>
      </c>
      <c r="B21" s="21" t="s">
        <v>200</v>
      </c>
      <c r="C21" s="251">
        <f>+C22+C23+C24+C25+C26+C27+C28+C29</f>
        <v>832238</v>
      </c>
    </row>
    <row r="22" spans="1:3" s="1" customFormat="1" ht="12" customHeight="1">
      <c r="A22" s="15" t="s">
        <v>103</v>
      </c>
      <c r="B22" s="8" t="s">
        <v>206</v>
      </c>
      <c r="C22" s="257">
        <v>15507</v>
      </c>
    </row>
    <row r="23" spans="1:3" s="1" customFormat="1" ht="12" customHeight="1">
      <c r="A23" s="13" t="s">
        <v>104</v>
      </c>
      <c r="B23" s="6" t="s">
        <v>207</v>
      </c>
      <c r="C23" s="736">
        <v>470048</v>
      </c>
    </row>
    <row r="24" spans="1:3" s="1" customFormat="1" ht="12" customHeight="1">
      <c r="A24" s="13" t="s">
        <v>105</v>
      </c>
      <c r="B24" s="6" t="s">
        <v>208</v>
      </c>
      <c r="C24" s="736">
        <v>8677</v>
      </c>
    </row>
    <row r="25" spans="1:3" s="1" customFormat="1" ht="12" customHeight="1">
      <c r="A25" s="16" t="s">
        <v>201</v>
      </c>
      <c r="B25" s="6" t="s">
        <v>108</v>
      </c>
      <c r="C25" s="258">
        <v>96902</v>
      </c>
    </row>
    <row r="26" spans="1:3" s="1" customFormat="1" ht="12" customHeight="1">
      <c r="A26" s="16" t="s">
        <v>202</v>
      </c>
      <c r="B26" s="6" t="s">
        <v>209</v>
      </c>
      <c r="C26" s="258"/>
    </row>
    <row r="27" spans="1:3" s="1" customFormat="1" ht="12" customHeight="1">
      <c r="A27" s="13" t="s">
        <v>203</v>
      </c>
      <c r="B27" s="6" t="s">
        <v>676</v>
      </c>
      <c r="C27" s="736">
        <v>34712</v>
      </c>
    </row>
    <row r="28" spans="1:3" s="1" customFormat="1" ht="12" customHeight="1">
      <c r="A28" s="13" t="s">
        <v>204</v>
      </c>
      <c r="B28" s="6" t="s">
        <v>260</v>
      </c>
      <c r="C28" s="259"/>
    </row>
    <row r="29" spans="1:3" s="1" customFormat="1" ht="12" customHeight="1" thickBot="1">
      <c r="A29" s="13" t="s">
        <v>205</v>
      </c>
      <c r="B29" s="11" t="s">
        <v>211</v>
      </c>
      <c r="C29" s="259">
        <v>206392</v>
      </c>
    </row>
    <row r="30" spans="1:3" s="1" customFormat="1" ht="12" customHeight="1" thickBot="1">
      <c r="A30" s="221" t="s">
        <v>34</v>
      </c>
      <c r="B30" s="21" t="s">
        <v>392</v>
      </c>
      <c r="C30" s="190">
        <f>+C31+C37</f>
        <v>390976</v>
      </c>
    </row>
    <row r="31" spans="1:3" s="1" customFormat="1" ht="12" customHeight="1">
      <c r="A31" s="222" t="s">
        <v>106</v>
      </c>
      <c r="B31" s="345" t="s">
        <v>393</v>
      </c>
      <c r="C31" s="219">
        <f>+C32+C33+C34+C35+C36</f>
        <v>388936</v>
      </c>
    </row>
    <row r="32" spans="1:3" s="1" customFormat="1" ht="12" customHeight="1">
      <c r="A32" s="223" t="s">
        <v>109</v>
      </c>
      <c r="B32" s="229" t="s">
        <v>261</v>
      </c>
      <c r="C32" s="195"/>
    </row>
    <row r="33" spans="1:3" s="1" customFormat="1" ht="12" customHeight="1">
      <c r="A33" s="223" t="s">
        <v>110</v>
      </c>
      <c r="B33" s="229" t="s">
        <v>262</v>
      </c>
      <c r="C33" s="195"/>
    </row>
    <row r="34" spans="1:3" s="1" customFormat="1" ht="12" customHeight="1">
      <c r="A34" s="223" t="s">
        <v>111</v>
      </c>
      <c r="B34" s="229" t="s">
        <v>263</v>
      </c>
      <c r="C34" s="195"/>
    </row>
    <row r="35" spans="1:3" s="1" customFormat="1" ht="12" customHeight="1">
      <c r="A35" s="223" t="s">
        <v>112</v>
      </c>
      <c r="B35" s="229" t="s">
        <v>264</v>
      </c>
      <c r="C35" s="737"/>
    </row>
    <row r="36" spans="1:3" s="1" customFormat="1" ht="12" customHeight="1">
      <c r="A36" s="223" t="s">
        <v>212</v>
      </c>
      <c r="B36" s="229" t="s">
        <v>394</v>
      </c>
      <c r="C36" s="737">
        <v>388936</v>
      </c>
    </row>
    <row r="37" spans="1:3" s="1" customFormat="1" ht="12" customHeight="1">
      <c r="A37" s="223" t="s">
        <v>107</v>
      </c>
      <c r="B37" s="230" t="s">
        <v>395</v>
      </c>
      <c r="C37" s="218">
        <f>+C38+C39+C40+C41+C42</f>
        <v>2040</v>
      </c>
    </row>
    <row r="38" spans="1:3" s="1" customFormat="1" ht="12" customHeight="1">
      <c r="A38" s="223" t="s">
        <v>115</v>
      </c>
      <c r="B38" s="229" t="s">
        <v>261</v>
      </c>
      <c r="C38" s="195"/>
    </row>
    <row r="39" spans="1:3" s="1" customFormat="1" ht="12" customHeight="1">
      <c r="A39" s="223" t="s">
        <v>116</v>
      </c>
      <c r="B39" s="229" t="s">
        <v>262</v>
      </c>
      <c r="C39" s="195"/>
    </row>
    <row r="40" spans="1:3" s="1" customFormat="1" ht="12" customHeight="1">
      <c r="A40" s="223" t="s">
        <v>117</v>
      </c>
      <c r="B40" s="229" t="s">
        <v>263</v>
      </c>
      <c r="C40" s="195"/>
    </row>
    <row r="41" spans="1:3" s="1" customFormat="1" ht="12" customHeight="1">
      <c r="A41" s="223" t="s">
        <v>118</v>
      </c>
      <c r="B41" s="231" t="s">
        <v>264</v>
      </c>
      <c r="C41" s="195"/>
    </row>
    <row r="42" spans="1:3" s="1" customFormat="1" ht="12" customHeight="1" thickBot="1">
      <c r="A42" s="224" t="s">
        <v>213</v>
      </c>
      <c r="B42" s="232" t="s">
        <v>396</v>
      </c>
      <c r="C42" s="196">
        <v>2040</v>
      </c>
    </row>
    <row r="43" spans="1:3" s="1" customFormat="1" ht="12" customHeight="1" thickBot="1">
      <c r="A43" s="20" t="s">
        <v>214</v>
      </c>
      <c r="B43" s="346" t="s">
        <v>265</v>
      </c>
      <c r="C43" s="190">
        <f>+C44+C45</f>
        <v>13909</v>
      </c>
    </row>
    <row r="44" spans="1:3" s="1" customFormat="1" ht="12" customHeight="1">
      <c r="A44" s="15" t="s">
        <v>113</v>
      </c>
      <c r="B44" s="242" t="s">
        <v>266</v>
      </c>
      <c r="C44" s="220">
        <v>190</v>
      </c>
    </row>
    <row r="45" spans="1:3" s="1" customFormat="1" ht="12" customHeight="1" thickBot="1">
      <c r="A45" s="12" t="s">
        <v>114</v>
      </c>
      <c r="B45" s="237" t="s">
        <v>270</v>
      </c>
      <c r="C45" s="192">
        <v>13719</v>
      </c>
    </row>
    <row r="46" spans="1:3" s="1" customFormat="1" ht="12" customHeight="1" thickBot="1">
      <c r="A46" s="20" t="s">
        <v>36</v>
      </c>
      <c r="B46" s="346" t="s">
        <v>269</v>
      </c>
      <c r="C46" s="190">
        <f>+C47+C48+C49</f>
        <v>1016</v>
      </c>
    </row>
    <row r="47" spans="1:3" s="1" customFormat="1" ht="12" customHeight="1">
      <c r="A47" s="15" t="s">
        <v>217</v>
      </c>
      <c r="B47" s="242" t="s">
        <v>215</v>
      </c>
      <c r="C47" s="220">
        <v>1016</v>
      </c>
    </row>
    <row r="48" spans="1:3" s="1" customFormat="1" ht="12" customHeight="1">
      <c r="A48" s="13" t="s">
        <v>218</v>
      </c>
      <c r="B48" s="229" t="s">
        <v>216</v>
      </c>
      <c r="C48" s="259"/>
    </row>
    <row r="49" spans="1:3" s="1" customFormat="1" ht="12" customHeight="1" thickBot="1">
      <c r="A49" s="12" t="s">
        <v>327</v>
      </c>
      <c r="B49" s="237" t="s">
        <v>267</v>
      </c>
      <c r="C49" s="197"/>
    </row>
    <row r="50" spans="1:5" s="1" customFormat="1" ht="17.25" customHeight="1" thickBot="1">
      <c r="A50" s="20" t="s">
        <v>219</v>
      </c>
      <c r="B50" s="347" t="s">
        <v>268</v>
      </c>
      <c r="C50" s="260"/>
      <c r="E50" s="44"/>
    </row>
    <row r="51" spans="1:3" s="1" customFormat="1" ht="12" customHeight="1" thickBot="1">
      <c r="A51" s="20" t="s">
        <v>38</v>
      </c>
      <c r="B51" s="23" t="s">
        <v>220</v>
      </c>
      <c r="C51" s="261">
        <f>+C6+C11+C20+C21+C30+C43+C46+C50</f>
        <v>1424815</v>
      </c>
    </row>
    <row r="52" spans="1:3" s="1" customFormat="1" ht="12" customHeight="1" thickBot="1">
      <c r="A52" s="233" t="s">
        <v>39</v>
      </c>
      <c r="B52" s="228" t="s">
        <v>271</v>
      </c>
      <c r="C52" s="262">
        <f>+C53+C59</f>
        <v>40313</v>
      </c>
    </row>
    <row r="53" spans="1:3" s="1" customFormat="1" ht="12" customHeight="1">
      <c r="A53" s="348" t="s">
        <v>165</v>
      </c>
      <c r="B53" s="345" t="s">
        <v>272</v>
      </c>
      <c r="C53" s="263">
        <f>+C54+C55+C56+C57+C58</f>
        <v>40313</v>
      </c>
    </row>
    <row r="54" spans="1:3" s="1" customFormat="1" ht="12" customHeight="1">
      <c r="A54" s="234" t="s">
        <v>287</v>
      </c>
      <c r="B54" s="229" t="s">
        <v>273</v>
      </c>
      <c r="C54" s="259">
        <v>40313</v>
      </c>
    </row>
    <row r="55" spans="1:3" s="1" customFormat="1" ht="12" customHeight="1">
      <c r="A55" s="234" t="s">
        <v>288</v>
      </c>
      <c r="B55" s="229" t="s">
        <v>274</v>
      </c>
      <c r="C55" s="259"/>
    </row>
    <row r="56" spans="1:3" s="1" customFormat="1" ht="12" customHeight="1">
      <c r="A56" s="234" t="s">
        <v>289</v>
      </c>
      <c r="B56" s="229" t="s">
        <v>275</v>
      </c>
      <c r="C56" s="259"/>
    </row>
    <row r="57" spans="1:3" s="1" customFormat="1" ht="12" customHeight="1">
      <c r="A57" s="234" t="s">
        <v>290</v>
      </c>
      <c r="B57" s="229" t="s">
        <v>276</v>
      </c>
      <c r="C57" s="259"/>
    </row>
    <row r="58" spans="1:3" s="1" customFormat="1" ht="12" customHeight="1">
      <c r="A58" s="234" t="s">
        <v>291</v>
      </c>
      <c r="B58" s="229" t="s">
        <v>277</v>
      </c>
      <c r="C58" s="259"/>
    </row>
    <row r="59" spans="1:3" s="1" customFormat="1" ht="12" customHeight="1">
      <c r="A59" s="235" t="s">
        <v>166</v>
      </c>
      <c r="B59" s="230" t="s">
        <v>278</v>
      </c>
      <c r="C59" s="264">
        <f>+C60+C61+C62+C63+C64</f>
        <v>0</v>
      </c>
    </row>
    <row r="60" spans="1:3" s="1" customFormat="1" ht="12" customHeight="1">
      <c r="A60" s="234" t="s">
        <v>292</v>
      </c>
      <c r="B60" s="229" t="s">
        <v>279</v>
      </c>
      <c r="C60" s="259"/>
    </row>
    <row r="61" spans="1:3" s="1" customFormat="1" ht="12" customHeight="1">
      <c r="A61" s="234" t="s">
        <v>293</v>
      </c>
      <c r="B61" s="229" t="s">
        <v>280</v>
      </c>
      <c r="C61" s="259"/>
    </row>
    <row r="62" spans="1:3" s="1" customFormat="1" ht="12" customHeight="1">
      <c r="A62" s="234" t="s">
        <v>294</v>
      </c>
      <c r="B62" s="229" t="s">
        <v>281</v>
      </c>
      <c r="C62" s="259"/>
    </row>
    <row r="63" spans="1:3" s="1" customFormat="1" ht="12" customHeight="1">
      <c r="A63" s="234" t="s">
        <v>295</v>
      </c>
      <c r="B63" s="229" t="s">
        <v>282</v>
      </c>
      <c r="C63" s="259"/>
    </row>
    <row r="64" spans="1:3" s="1" customFormat="1" ht="12" customHeight="1" thickBot="1">
      <c r="A64" s="236" t="s">
        <v>296</v>
      </c>
      <c r="B64" s="237" t="s">
        <v>283</v>
      </c>
      <c r="C64" s="265"/>
    </row>
    <row r="65" spans="1:3" s="1" customFormat="1" ht="12" customHeight="1" thickBot="1">
      <c r="A65" s="238" t="s">
        <v>40</v>
      </c>
      <c r="B65" s="349" t="s">
        <v>284</v>
      </c>
      <c r="C65" s="262">
        <f>+C51+C52</f>
        <v>1465128</v>
      </c>
    </row>
    <row r="66" spans="1:3" s="1" customFormat="1" ht="13.5" customHeight="1" thickBot="1">
      <c r="A66" s="239" t="s">
        <v>41</v>
      </c>
      <c r="B66" s="350" t="s">
        <v>285</v>
      </c>
      <c r="C66" s="273"/>
    </row>
    <row r="67" spans="1:3" s="1" customFormat="1" ht="12" customHeight="1" thickBot="1">
      <c r="A67" s="238" t="s">
        <v>42</v>
      </c>
      <c r="B67" s="349" t="s">
        <v>286</v>
      </c>
      <c r="C67" s="274">
        <f>+C65+C66</f>
        <v>1465128</v>
      </c>
    </row>
    <row r="68" spans="1:3" s="1" customFormat="1" ht="12.75" customHeight="1">
      <c r="A68" s="3"/>
      <c r="B68" s="4"/>
      <c r="C68" s="266"/>
    </row>
    <row r="69" spans="1:3" ht="16.5" customHeight="1">
      <c r="A69" s="827" t="s">
        <v>58</v>
      </c>
      <c r="B69" s="827"/>
      <c r="C69" s="827"/>
    </row>
    <row r="70" spans="1:3" s="279" customFormat="1" ht="16.5" customHeight="1" thickBot="1">
      <c r="A70" s="830" t="s">
        <v>170</v>
      </c>
      <c r="B70" s="830"/>
      <c r="C70" s="137" t="s">
        <v>318</v>
      </c>
    </row>
    <row r="71" spans="1:3" ht="37.5" customHeight="1" thickBot="1">
      <c r="A71" s="24" t="s">
        <v>27</v>
      </c>
      <c r="B71" s="25" t="s">
        <v>59</v>
      </c>
      <c r="C71" s="42" t="s">
        <v>297</v>
      </c>
    </row>
    <row r="72" spans="1:3" s="43" customFormat="1" ht="12" customHeight="1" thickBot="1">
      <c r="A72" s="37">
        <v>1</v>
      </c>
      <c r="B72" s="38">
        <v>2</v>
      </c>
      <c r="C72" s="249">
        <v>3</v>
      </c>
    </row>
    <row r="73" spans="1:3" ht="12" customHeight="1" thickBot="1">
      <c r="A73" s="22" t="s">
        <v>29</v>
      </c>
      <c r="B73" s="31" t="s">
        <v>221</v>
      </c>
      <c r="C73" s="250">
        <f>+C74+C75+C76+C77+C78</f>
        <v>1591682</v>
      </c>
    </row>
    <row r="74" spans="1:3" ht="12" customHeight="1">
      <c r="A74" s="17" t="s">
        <v>119</v>
      </c>
      <c r="B74" s="9" t="s">
        <v>60</v>
      </c>
      <c r="C74" s="740">
        <v>581058</v>
      </c>
    </row>
    <row r="75" spans="1:3" ht="12" customHeight="1">
      <c r="A75" s="13" t="s">
        <v>120</v>
      </c>
      <c r="B75" s="6" t="s">
        <v>222</v>
      </c>
      <c r="C75" s="736">
        <v>120253</v>
      </c>
    </row>
    <row r="76" spans="1:3" ht="12" customHeight="1">
      <c r="A76" s="13" t="s">
        <v>121</v>
      </c>
      <c r="B76" s="6" t="s">
        <v>157</v>
      </c>
      <c r="C76" s="741">
        <v>445050</v>
      </c>
    </row>
    <row r="77" spans="1:3" ht="12" customHeight="1">
      <c r="A77" s="13" t="s">
        <v>122</v>
      </c>
      <c r="B77" s="10" t="s">
        <v>223</v>
      </c>
      <c r="C77" s="258"/>
    </row>
    <row r="78" spans="1:3" ht="12" customHeight="1">
      <c r="A78" s="13" t="s">
        <v>133</v>
      </c>
      <c r="B78" s="19" t="s">
        <v>224</v>
      </c>
      <c r="C78" s="741">
        <v>445321</v>
      </c>
    </row>
    <row r="79" spans="1:3" ht="12" customHeight="1">
      <c r="A79" s="13" t="s">
        <v>123</v>
      </c>
      <c r="B79" s="6" t="s">
        <v>245</v>
      </c>
      <c r="C79" s="258"/>
    </row>
    <row r="80" spans="1:3" ht="12" customHeight="1">
      <c r="A80" s="13" t="s">
        <v>124</v>
      </c>
      <c r="B80" s="139" t="s">
        <v>246</v>
      </c>
      <c r="C80" s="258">
        <v>258212</v>
      </c>
    </row>
    <row r="81" spans="1:3" ht="12" customHeight="1">
      <c r="A81" s="13" t="s">
        <v>134</v>
      </c>
      <c r="B81" s="139" t="s">
        <v>298</v>
      </c>
      <c r="C81" s="741">
        <v>158054</v>
      </c>
    </row>
    <row r="82" spans="1:3" ht="12" customHeight="1">
      <c r="A82" s="13" t="s">
        <v>135</v>
      </c>
      <c r="B82" s="140" t="s">
        <v>247</v>
      </c>
      <c r="C82" s="258">
        <v>29055</v>
      </c>
    </row>
    <row r="83" spans="1:3" ht="12" customHeight="1">
      <c r="A83" s="12" t="s">
        <v>136</v>
      </c>
      <c r="B83" s="141" t="s">
        <v>248</v>
      </c>
      <c r="C83" s="258"/>
    </row>
    <row r="84" spans="1:3" ht="12" customHeight="1">
      <c r="A84" s="13" t="s">
        <v>137</v>
      </c>
      <c r="B84" s="141" t="s">
        <v>249</v>
      </c>
      <c r="C84" s="258"/>
    </row>
    <row r="85" spans="1:3" ht="12" customHeight="1" thickBot="1">
      <c r="A85" s="18" t="s">
        <v>139</v>
      </c>
      <c r="B85" s="142" t="s">
        <v>250</v>
      </c>
      <c r="C85" s="267"/>
    </row>
    <row r="86" spans="1:3" ht="12" customHeight="1" thickBot="1">
      <c r="A86" s="20" t="s">
        <v>30</v>
      </c>
      <c r="B86" s="30" t="s">
        <v>328</v>
      </c>
      <c r="C86" s="251">
        <f>+C87+C88+C89</f>
        <v>20555</v>
      </c>
    </row>
    <row r="87" spans="1:3" ht="12" customHeight="1">
      <c r="A87" s="15" t="s">
        <v>125</v>
      </c>
      <c r="B87" s="6" t="s">
        <v>299</v>
      </c>
      <c r="C87" s="742">
        <v>8915</v>
      </c>
    </row>
    <row r="88" spans="1:3" ht="12" customHeight="1">
      <c r="A88" s="15" t="s">
        <v>126</v>
      </c>
      <c r="B88" s="11" t="s">
        <v>225</v>
      </c>
      <c r="C88" s="736">
        <v>1200</v>
      </c>
    </row>
    <row r="89" spans="1:3" ht="12" customHeight="1">
      <c r="A89" s="15" t="s">
        <v>127</v>
      </c>
      <c r="B89" s="229" t="s">
        <v>329</v>
      </c>
      <c r="C89" s="191">
        <v>10440</v>
      </c>
    </row>
    <row r="90" spans="1:3" ht="12" customHeight="1">
      <c r="A90" s="15" t="s">
        <v>128</v>
      </c>
      <c r="B90" s="229" t="s">
        <v>397</v>
      </c>
      <c r="C90" s="191"/>
    </row>
    <row r="91" spans="1:3" ht="12" customHeight="1">
      <c r="A91" s="15" t="s">
        <v>129</v>
      </c>
      <c r="B91" s="229" t="s">
        <v>330</v>
      </c>
      <c r="C91" s="191">
        <v>10440</v>
      </c>
    </row>
    <row r="92" spans="1:3" ht="15.75">
      <c r="A92" s="15" t="s">
        <v>138</v>
      </c>
      <c r="B92" s="229" t="s">
        <v>331</v>
      </c>
      <c r="C92" s="191"/>
    </row>
    <row r="93" spans="1:3" ht="12" customHeight="1">
      <c r="A93" s="15" t="s">
        <v>140</v>
      </c>
      <c r="B93" s="351" t="s">
        <v>302</v>
      </c>
      <c r="C93" s="191"/>
    </row>
    <row r="94" spans="1:3" ht="12" customHeight="1">
      <c r="A94" s="15" t="s">
        <v>226</v>
      </c>
      <c r="B94" s="351" t="s">
        <v>303</v>
      </c>
      <c r="C94" s="191"/>
    </row>
    <row r="95" spans="1:3" ht="12" customHeight="1">
      <c r="A95" s="15" t="s">
        <v>227</v>
      </c>
      <c r="B95" s="351" t="s">
        <v>301</v>
      </c>
      <c r="C95" s="191"/>
    </row>
    <row r="96" spans="1:3" ht="24" customHeight="1" thickBot="1">
      <c r="A96" s="12" t="s">
        <v>228</v>
      </c>
      <c r="B96" s="352" t="s">
        <v>300</v>
      </c>
      <c r="C96" s="194"/>
    </row>
    <row r="97" spans="1:3" ht="12" customHeight="1" thickBot="1">
      <c r="A97" s="20" t="s">
        <v>31</v>
      </c>
      <c r="B97" s="133" t="s">
        <v>332</v>
      </c>
      <c r="C97" s="251">
        <f>+C98+C99</f>
        <v>0</v>
      </c>
    </row>
    <row r="98" spans="1:3" ht="12" customHeight="1">
      <c r="A98" s="15" t="s">
        <v>99</v>
      </c>
      <c r="B98" s="8" t="s">
        <v>70</v>
      </c>
      <c r="C98" s="257"/>
    </row>
    <row r="99" spans="1:3" ht="12" customHeight="1" thickBot="1">
      <c r="A99" s="16" t="s">
        <v>100</v>
      </c>
      <c r="B99" s="11" t="s">
        <v>71</v>
      </c>
      <c r="C99" s="258"/>
    </row>
    <row r="100" spans="1:3" s="227" customFormat="1" ht="12" customHeight="1" thickBot="1">
      <c r="A100" s="233" t="s">
        <v>32</v>
      </c>
      <c r="B100" s="228" t="s">
        <v>304</v>
      </c>
      <c r="C100" s="361"/>
    </row>
    <row r="101" spans="1:3" ht="12" customHeight="1" thickBot="1">
      <c r="A101" s="225" t="s">
        <v>33</v>
      </c>
      <c r="B101" s="226" t="s">
        <v>174</v>
      </c>
      <c r="C101" s="250">
        <f>+C73+C86+C97+C100</f>
        <v>1612237</v>
      </c>
    </row>
    <row r="102" spans="1:3" ht="12" customHeight="1" thickBot="1">
      <c r="A102" s="233" t="s">
        <v>34</v>
      </c>
      <c r="B102" s="228" t="s">
        <v>398</v>
      </c>
      <c r="C102" s="251">
        <f>+C103+C111</f>
        <v>0</v>
      </c>
    </row>
    <row r="103" spans="1:3" ht="12" customHeight="1" thickBot="1">
      <c r="A103" s="248" t="s">
        <v>106</v>
      </c>
      <c r="B103" s="353" t="s">
        <v>405</v>
      </c>
      <c r="C103" s="364">
        <f>+C104+C105+C106+C107+C108+C109+C110</f>
        <v>0</v>
      </c>
    </row>
    <row r="104" spans="1:3" ht="12" customHeight="1">
      <c r="A104" s="241" t="s">
        <v>109</v>
      </c>
      <c r="B104" s="242" t="s">
        <v>305</v>
      </c>
      <c r="C104" s="275"/>
    </row>
    <row r="105" spans="1:3" ht="12" customHeight="1">
      <c r="A105" s="234" t="s">
        <v>110</v>
      </c>
      <c r="B105" s="229" t="s">
        <v>306</v>
      </c>
      <c r="C105" s="276"/>
    </row>
    <row r="106" spans="1:3" ht="12" customHeight="1">
      <c r="A106" s="234" t="s">
        <v>111</v>
      </c>
      <c r="B106" s="229" t="s">
        <v>307</v>
      </c>
      <c r="C106" s="276"/>
    </row>
    <row r="107" spans="1:3" ht="12" customHeight="1">
      <c r="A107" s="234" t="s">
        <v>112</v>
      </c>
      <c r="B107" s="229" t="s">
        <v>308</v>
      </c>
      <c r="C107" s="276"/>
    </row>
    <row r="108" spans="1:3" ht="12" customHeight="1">
      <c r="A108" s="234" t="s">
        <v>212</v>
      </c>
      <c r="B108" s="229" t="s">
        <v>309</v>
      </c>
      <c r="C108" s="276"/>
    </row>
    <row r="109" spans="1:3" ht="12" customHeight="1">
      <c r="A109" s="234" t="s">
        <v>229</v>
      </c>
      <c r="B109" s="229" t="s">
        <v>310</v>
      </c>
      <c r="C109" s="276"/>
    </row>
    <row r="110" spans="1:3" ht="12" customHeight="1" thickBot="1">
      <c r="A110" s="243" t="s">
        <v>230</v>
      </c>
      <c r="B110" s="244" t="s">
        <v>311</v>
      </c>
      <c r="C110" s="277"/>
    </row>
    <row r="111" spans="1:3" ht="12" customHeight="1" thickBot="1">
      <c r="A111" s="248" t="s">
        <v>107</v>
      </c>
      <c r="B111" s="353" t="s">
        <v>406</v>
      </c>
      <c r="C111" s="364">
        <f>+C112+C113+C114+C115+C116+C117+C118+C119</f>
        <v>0</v>
      </c>
    </row>
    <row r="112" spans="1:3" ht="12" customHeight="1">
      <c r="A112" s="241" t="s">
        <v>115</v>
      </c>
      <c r="B112" s="242" t="s">
        <v>305</v>
      </c>
      <c r="C112" s="275"/>
    </row>
    <row r="113" spans="1:3" ht="12" customHeight="1">
      <c r="A113" s="234" t="s">
        <v>116</v>
      </c>
      <c r="B113" s="229" t="s">
        <v>312</v>
      </c>
      <c r="C113" s="276"/>
    </row>
    <row r="114" spans="1:3" ht="12" customHeight="1">
      <c r="A114" s="234" t="s">
        <v>117</v>
      </c>
      <c r="B114" s="229" t="s">
        <v>307</v>
      </c>
      <c r="C114" s="276"/>
    </row>
    <row r="115" spans="1:3" ht="12" customHeight="1">
      <c r="A115" s="234" t="s">
        <v>118</v>
      </c>
      <c r="B115" s="229" t="s">
        <v>308</v>
      </c>
      <c r="C115" s="276"/>
    </row>
    <row r="116" spans="1:3" ht="12" customHeight="1">
      <c r="A116" s="234" t="s">
        <v>213</v>
      </c>
      <c r="B116" s="229" t="s">
        <v>309</v>
      </c>
      <c r="C116" s="276"/>
    </row>
    <row r="117" spans="1:3" ht="12" customHeight="1">
      <c r="A117" s="234" t="s">
        <v>231</v>
      </c>
      <c r="B117" s="229" t="s">
        <v>313</v>
      </c>
      <c r="C117" s="276"/>
    </row>
    <row r="118" spans="1:3" ht="12" customHeight="1">
      <c r="A118" s="234" t="s">
        <v>232</v>
      </c>
      <c r="B118" s="229" t="s">
        <v>311</v>
      </c>
      <c r="C118" s="276"/>
    </row>
    <row r="119" spans="1:3" ht="12" customHeight="1" thickBot="1">
      <c r="A119" s="243" t="s">
        <v>233</v>
      </c>
      <c r="B119" s="244" t="s">
        <v>401</v>
      </c>
      <c r="C119" s="277"/>
    </row>
    <row r="120" spans="1:3" ht="12" customHeight="1" thickBot="1">
      <c r="A120" s="233" t="s">
        <v>35</v>
      </c>
      <c r="B120" s="349" t="s">
        <v>314</v>
      </c>
      <c r="C120" s="268">
        <f>+C101+C102</f>
        <v>1612237</v>
      </c>
    </row>
    <row r="121" spans="1:9" ht="15" customHeight="1" thickBot="1">
      <c r="A121" s="233" t="s">
        <v>36</v>
      </c>
      <c r="B121" s="349" t="s">
        <v>315</v>
      </c>
      <c r="C121" s="269"/>
      <c r="F121" s="44"/>
      <c r="G121" s="134"/>
      <c r="H121" s="134"/>
      <c r="I121" s="134"/>
    </row>
    <row r="122" spans="1:3" s="1" customFormat="1" ht="12.75" customHeight="1" thickBot="1">
      <c r="A122" s="245" t="s">
        <v>37</v>
      </c>
      <c r="B122" s="350" t="s">
        <v>316</v>
      </c>
      <c r="C122" s="262">
        <f>+C120+C121</f>
        <v>1612237</v>
      </c>
    </row>
    <row r="123" spans="1:3" ht="7.5" customHeight="1">
      <c r="A123" s="354"/>
      <c r="B123" s="354"/>
      <c r="C123" s="355"/>
    </row>
    <row r="124" spans="1:3" ht="15.75">
      <c r="A124" s="831" t="s">
        <v>177</v>
      </c>
      <c r="B124" s="831"/>
      <c r="C124" s="831"/>
    </row>
    <row r="125" spans="1:3" ht="15" customHeight="1" thickBot="1">
      <c r="A125" s="829" t="s">
        <v>171</v>
      </c>
      <c r="B125" s="829"/>
      <c r="C125" s="272" t="s">
        <v>318</v>
      </c>
    </row>
    <row r="126" spans="1:4" ht="13.5" customHeight="1" thickBot="1">
      <c r="A126" s="20">
        <v>1</v>
      </c>
      <c r="B126" s="30" t="s">
        <v>240</v>
      </c>
      <c r="C126" s="270">
        <f>+C51-C101</f>
        <v>-187422</v>
      </c>
      <c r="D126" s="136"/>
    </row>
    <row r="127" spans="1:3" ht="7.5" customHeight="1">
      <c r="A127" s="354"/>
      <c r="B127" s="354"/>
      <c r="C127" s="35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2. mell. a 26/2013.(IX.16.) önk. rend.-hez 
1.2. melléklet a 4/2013. (II.15.) önk. rendelethez</oddHeader>
  </headerFooter>
  <rowBreaks count="1" manualBreakCount="1">
    <brk id="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G11" sqref="G11"/>
    </sheetView>
  </sheetViews>
  <sheetFormatPr defaultColWidth="10.625" defaultRowHeight="12.75"/>
  <cols>
    <col min="1" max="1" width="60.125" style="589" customWidth="1"/>
    <col min="2" max="2" width="14.875" style="635" customWidth="1"/>
    <col min="3" max="3" width="16.375" style="589" customWidth="1"/>
    <col min="4" max="4" width="21.875" style="636" customWidth="1"/>
    <col min="5" max="5" width="16.50390625" style="589" bestFit="1" customWidth="1"/>
    <col min="6" max="6" width="27.625" style="589" customWidth="1"/>
    <col min="7" max="16384" width="10.625" style="589" customWidth="1"/>
  </cols>
  <sheetData>
    <row r="1" spans="1:4" ht="12.75">
      <c r="A1" s="897" t="s">
        <v>646</v>
      </c>
      <c r="B1" s="897"/>
      <c r="C1" s="897"/>
      <c r="D1" s="897"/>
    </row>
    <row r="2" spans="1:4" ht="17.25" customHeight="1">
      <c r="A2" s="587"/>
      <c r="B2" s="588"/>
      <c r="C2" s="898"/>
      <c r="D2" s="898"/>
    </row>
    <row r="3" spans="1:4" ht="48.75" customHeight="1">
      <c r="A3" s="590" t="s">
        <v>601</v>
      </c>
      <c r="B3" s="591"/>
      <c r="C3" s="592"/>
      <c r="D3" s="593"/>
    </row>
    <row r="4" spans="1:4" ht="24" customHeight="1">
      <c r="A4" s="590" t="s">
        <v>602</v>
      </c>
      <c r="B4" s="591"/>
      <c r="C4" s="592"/>
      <c r="D4" s="594"/>
    </row>
    <row r="5" spans="1:4" ht="33" customHeight="1" thickBot="1">
      <c r="A5" s="595"/>
      <c r="B5" s="596"/>
      <c r="C5" s="597"/>
      <c r="D5" s="598"/>
    </row>
    <row r="6" spans="1:4" ht="12.75">
      <c r="A6" s="899" t="s">
        <v>73</v>
      </c>
      <c r="B6" s="901" t="s">
        <v>603</v>
      </c>
      <c r="C6" s="899" t="s">
        <v>604</v>
      </c>
      <c r="D6" s="904" t="s">
        <v>605</v>
      </c>
    </row>
    <row r="7" spans="1:4" ht="12.75">
      <c r="A7" s="900"/>
      <c r="B7" s="902"/>
      <c r="C7" s="900"/>
      <c r="D7" s="905"/>
    </row>
    <row r="8" spans="1:4" ht="13.5" thickBot="1">
      <c r="A8" s="900"/>
      <c r="B8" s="902"/>
      <c r="C8" s="903"/>
      <c r="D8" s="905"/>
    </row>
    <row r="9" spans="1:4" ht="18" customHeight="1">
      <c r="A9" s="599" t="s">
        <v>606</v>
      </c>
      <c r="B9" s="600"/>
      <c r="C9" s="601"/>
      <c r="D9" s="602"/>
    </row>
    <row r="10" spans="1:4" ht="18" customHeight="1">
      <c r="A10" s="603" t="s">
        <v>607</v>
      </c>
      <c r="B10" s="761">
        <v>33.51</v>
      </c>
      <c r="C10" s="604"/>
      <c r="D10" s="605">
        <v>153475800</v>
      </c>
    </row>
    <row r="11" spans="1:4" ht="39" customHeight="1">
      <c r="A11" s="606" t="s">
        <v>608</v>
      </c>
      <c r="B11" s="607"/>
      <c r="C11" s="608"/>
      <c r="D11" s="609">
        <v>54952424</v>
      </c>
    </row>
    <row r="12" spans="1:4" ht="39" customHeight="1">
      <c r="A12" s="606" t="s">
        <v>609</v>
      </c>
      <c r="B12" s="610"/>
      <c r="C12" s="608"/>
      <c r="D12" s="609">
        <v>15771919</v>
      </c>
    </row>
    <row r="13" spans="1:4" ht="39" customHeight="1">
      <c r="A13" s="606" t="s">
        <v>610</v>
      </c>
      <c r="B13" s="610"/>
      <c r="C13" s="760">
        <v>13069</v>
      </c>
      <c r="D13" s="609">
        <v>32196608</v>
      </c>
    </row>
    <row r="14" spans="1:4" ht="39" customHeight="1">
      <c r="A14" s="606" t="s">
        <v>611</v>
      </c>
      <c r="B14" s="610"/>
      <c r="C14" s="608"/>
      <c r="D14" s="609">
        <v>2940297</v>
      </c>
    </row>
    <row r="15" spans="1:4" ht="39" customHeight="1">
      <c r="A15" s="606" t="s">
        <v>612</v>
      </c>
      <c r="B15" s="610"/>
      <c r="C15" s="608"/>
      <c r="D15" s="609">
        <v>4043600</v>
      </c>
    </row>
    <row r="16" spans="1:4" ht="39" customHeight="1">
      <c r="A16" s="606" t="s">
        <v>613</v>
      </c>
      <c r="B16" s="610"/>
      <c r="C16" s="608"/>
      <c r="D16" s="609">
        <v>-56675535</v>
      </c>
    </row>
    <row r="17" spans="1:4" ht="39" customHeight="1">
      <c r="A17" s="606" t="s">
        <v>614</v>
      </c>
      <c r="B17" s="610"/>
      <c r="C17" s="608"/>
      <c r="D17" s="611">
        <v>151752689</v>
      </c>
    </row>
    <row r="18" spans="1:4" ht="39" customHeight="1">
      <c r="A18" s="606" t="s">
        <v>615</v>
      </c>
      <c r="B18" s="610"/>
      <c r="C18" s="608"/>
      <c r="D18" s="609">
        <v>36377100</v>
      </c>
    </row>
    <row r="19" spans="1:4" ht="15" customHeight="1">
      <c r="A19" s="612" t="s">
        <v>616</v>
      </c>
      <c r="B19" s="613"/>
      <c r="C19" s="614"/>
      <c r="D19" s="616">
        <v>147544</v>
      </c>
    </row>
    <row r="20" spans="1:4" ht="16.5" customHeight="1">
      <c r="A20" s="612" t="s">
        <v>617</v>
      </c>
      <c r="B20" s="613"/>
      <c r="C20" s="614"/>
      <c r="D20" s="616">
        <v>83819099</v>
      </c>
    </row>
    <row r="21" spans="1:4" ht="17.25" customHeight="1">
      <c r="A21" s="612" t="s">
        <v>618</v>
      </c>
      <c r="B21" s="615"/>
      <c r="C21" s="614"/>
      <c r="D21" s="616"/>
    </row>
    <row r="22" spans="1:4" ht="12.75">
      <c r="A22" s="617" t="s">
        <v>619</v>
      </c>
      <c r="B22" s="759">
        <v>405</v>
      </c>
      <c r="C22" s="618"/>
      <c r="D22" s="616">
        <v>14580000</v>
      </c>
    </row>
    <row r="23" spans="1:4" ht="12.75">
      <c r="A23" s="617" t="s">
        <v>620</v>
      </c>
      <c r="B23" s="759">
        <v>34</v>
      </c>
      <c r="C23" s="618"/>
      <c r="D23" s="616">
        <v>64192000</v>
      </c>
    </row>
    <row r="24" spans="1:4" ht="12.75">
      <c r="A24" s="617" t="s">
        <v>621</v>
      </c>
      <c r="B24" s="759">
        <v>15</v>
      </c>
      <c r="C24" s="618"/>
      <c r="D24" s="616">
        <v>16320000</v>
      </c>
    </row>
    <row r="25" spans="1:4" ht="16.5" customHeight="1">
      <c r="A25" s="612" t="s">
        <v>622</v>
      </c>
      <c r="B25" s="615"/>
      <c r="C25" s="614"/>
      <c r="D25" s="616"/>
    </row>
    <row r="26" spans="1:4" ht="12.75">
      <c r="A26" s="617" t="s">
        <v>623</v>
      </c>
      <c r="B26" s="754">
        <v>386</v>
      </c>
      <c r="C26" s="618"/>
      <c r="D26" s="752">
        <v>6876000</v>
      </c>
    </row>
    <row r="27" spans="1:5" ht="12.75">
      <c r="A27" s="617" t="s">
        <v>620</v>
      </c>
      <c r="B27" s="754">
        <v>33</v>
      </c>
      <c r="C27" s="619"/>
      <c r="D27" s="752">
        <v>31152000</v>
      </c>
      <c r="E27" s="620"/>
    </row>
    <row r="28" spans="1:4" ht="0.75" customHeight="1" hidden="1" thickBot="1">
      <c r="A28" s="621"/>
      <c r="B28" s="622"/>
      <c r="C28" s="623"/>
      <c r="D28" s="624"/>
    </row>
    <row r="29" spans="1:4" ht="12.75" customHeight="1" hidden="1" thickBot="1">
      <c r="A29" s="621"/>
      <c r="B29" s="622"/>
      <c r="C29" s="623"/>
      <c r="D29" s="624"/>
    </row>
    <row r="30" spans="1:4" ht="12.75" customHeight="1">
      <c r="A30" s="625" t="s">
        <v>621</v>
      </c>
      <c r="B30" s="755">
        <v>27.5</v>
      </c>
      <c r="C30" s="626"/>
      <c r="D30" s="753">
        <v>14960000</v>
      </c>
    </row>
    <row r="31" spans="1:4" ht="12.75">
      <c r="A31" s="612" t="s">
        <v>624</v>
      </c>
      <c r="B31" s="613"/>
      <c r="C31" s="614"/>
      <c r="D31" s="616"/>
    </row>
    <row r="32" spans="1:4" ht="12.75">
      <c r="A32" s="627" t="s">
        <v>625</v>
      </c>
      <c r="B32" s="756">
        <v>854</v>
      </c>
      <c r="C32" s="618">
        <v>102000</v>
      </c>
      <c r="D32" s="752">
        <v>87108000</v>
      </c>
    </row>
    <row r="33" spans="1:4" ht="12.75" hidden="1">
      <c r="A33" s="627"/>
      <c r="B33" s="628"/>
      <c r="C33" s="614"/>
      <c r="D33" s="616"/>
    </row>
    <row r="34" spans="1:4" ht="12.75">
      <c r="A34" s="699" t="s">
        <v>656</v>
      </c>
      <c r="B34" s="700"/>
      <c r="C34" s="614"/>
      <c r="D34" s="701"/>
    </row>
    <row r="35" spans="1:4" ht="12.75">
      <c r="A35" s="702" t="s">
        <v>657</v>
      </c>
      <c r="B35" s="703">
        <v>7</v>
      </c>
      <c r="C35" s="614"/>
      <c r="D35" s="701">
        <v>714000</v>
      </c>
    </row>
    <row r="36" spans="1:4" ht="12.75">
      <c r="A36" s="702" t="s">
        <v>658</v>
      </c>
      <c r="B36" s="703">
        <v>13473</v>
      </c>
      <c r="C36" s="614"/>
      <c r="D36" s="757">
        <v>2660918</v>
      </c>
    </row>
    <row r="37" spans="1:4" ht="12.75">
      <c r="A37" s="702" t="s">
        <v>659</v>
      </c>
      <c r="B37" s="703">
        <v>13473</v>
      </c>
      <c r="C37" s="614"/>
      <c r="D37" s="757">
        <v>2660918</v>
      </c>
    </row>
    <row r="38" spans="1:4" ht="12.75">
      <c r="A38" s="702" t="s">
        <v>660</v>
      </c>
      <c r="B38" s="703">
        <v>20</v>
      </c>
      <c r="C38" s="614"/>
      <c r="D38" s="701">
        <v>1107200</v>
      </c>
    </row>
    <row r="39" spans="1:4" ht="12.75">
      <c r="A39" s="702" t="s">
        <v>661</v>
      </c>
      <c r="B39" s="703">
        <v>39</v>
      </c>
      <c r="C39" s="614"/>
      <c r="D39" s="701">
        <v>5655000</v>
      </c>
    </row>
    <row r="40" spans="1:4" ht="12.75">
      <c r="A40" s="702" t="s">
        <v>662</v>
      </c>
      <c r="B40" s="703">
        <v>12</v>
      </c>
      <c r="C40" s="614"/>
      <c r="D40" s="701">
        <v>1308000</v>
      </c>
    </row>
    <row r="41" spans="1:4" ht="12.75">
      <c r="A41" s="702" t="s">
        <v>663</v>
      </c>
      <c r="B41" s="703">
        <v>30</v>
      </c>
      <c r="C41" s="614"/>
      <c r="D41" s="701">
        <v>14823000</v>
      </c>
    </row>
    <row r="42" spans="1:4" ht="12.75">
      <c r="A42" s="702" t="s">
        <v>664</v>
      </c>
      <c r="B42" s="703">
        <v>7</v>
      </c>
      <c r="C42" s="614"/>
      <c r="D42" s="701">
        <v>4449550</v>
      </c>
    </row>
    <row r="43" spans="1:4" ht="12.75">
      <c r="A43" s="702" t="s">
        <v>665</v>
      </c>
      <c r="B43" s="703">
        <v>61</v>
      </c>
      <c r="C43" s="614"/>
      <c r="D43" s="757">
        <v>59770720</v>
      </c>
    </row>
    <row r="44" spans="1:4" ht="12.75">
      <c r="A44" s="702"/>
      <c r="B44" s="703"/>
      <c r="C44" s="614"/>
      <c r="D44" s="701"/>
    </row>
    <row r="45" spans="1:4" ht="13.5" thickBot="1">
      <c r="A45" s="629" t="s">
        <v>626</v>
      </c>
      <c r="B45" s="704"/>
      <c r="C45" s="623"/>
      <c r="D45" s="624">
        <v>15359000</v>
      </c>
    </row>
    <row r="46" spans="1:4" ht="16.5" customHeight="1" thickBot="1">
      <c r="A46" s="629" t="s">
        <v>627</v>
      </c>
      <c r="B46" s="630"/>
      <c r="C46" s="631"/>
      <c r="D46" s="758">
        <v>8586000</v>
      </c>
    </row>
    <row r="47" spans="1:5" ht="13.5" customHeight="1" thickBot="1">
      <c r="A47" s="629" t="s">
        <v>628</v>
      </c>
      <c r="B47" s="632"/>
      <c r="C47" s="633"/>
      <c r="D47" s="634">
        <f>SUM(D17+D18+D19+D20+D22+D23+D24+D26+D27+D28+D29+D30+D32+D33+D45+D46+D35+D36+D37+D38+D39+D40+D41+D42+D43)</f>
        <v>624378738</v>
      </c>
      <c r="E47" s="620"/>
    </row>
  </sheetData>
  <sheetProtection/>
  <mergeCells count="6">
    <mergeCell ref="A1:D1"/>
    <mergeCell ref="C2:D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87" r:id="rId1"/>
  <headerFooter alignWithMargins="0">
    <oddHeader>&amp;R20. melléklet a 26/2013.(IX.16.) a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3">
      <selection activeCell="B24" sqref="B2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909" t="s">
        <v>24</v>
      </c>
      <c r="B1" s="909"/>
      <c r="C1" s="909"/>
      <c r="D1" s="909"/>
    </row>
    <row r="2" spans="1:4" ht="17.25" customHeight="1">
      <c r="A2" s="339"/>
      <c r="B2" s="339"/>
      <c r="C2" s="339"/>
      <c r="D2" s="339"/>
    </row>
    <row r="3" spans="1:4" ht="13.5" thickBot="1">
      <c r="A3" s="169"/>
      <c r="B3" s="169"/>
      <c r="C3" s="906" t="s">
        <v>64</v>
      </c>
      <c r="D3" s="906"/>
    </row>
    <row r="4" spans="1:4" ht="42.75" customHeight="1" thickBot="1">
      <c r="A4" s="340" t="s">
        <v>81</v>
      </c>
      <c r="B4" s="341" t="s">
        <v>141</v>
      </c>
      <c r="C4" s="341" t="s">
        <v>142</v>
      </c>
      <c r="D4" s="342" t="s">
        <v>25</v>
      </c>
    </row>
    <row r="5" spans="1:4" ht="15.75" customHeight="1">
      <c r="A5" s="170" t="s">
        <v>29</v>
      </c>
      <c r="B5" s="32" t="s">
        <v>578</v>
      </c>
      <c r="C5" s="32" t="s">
        <v>579</v>
      </c>
      <c r="D5" s="33">
        <v>10440</v>
      </c>
    </row>
    <row r="6" spans="1:4" ht="15.75" customHeight="1">
      <c r="A6" s="171" t="s">
        <v>30</v>
      </c>
      <c r="B6" s="34" t="s">
        <v>580</v>
      </c>
      <c r="C6" s="34" t="s">
        <v>581</v>
      </c>
      <c r="D6" s="35">
        <v>552</v>
      </c>
    </row>
    <row r="7" spans="1:4" ht="15.75" customHeight="1">
      <c r="A7" s="171" t="s">
        <v>31</v>
      </c>
      <c r="B7" s="34" t="s">
        <v>582</v>
      </c>
      <c r="C7" s="34" t="s">
        <v>581</v>
      </c>
      <c r="D7" s="35">
        <v>138</v>
      </c>
    </row>
    <row r="8" spans="1:4" ht="15.75" customHeight="1">
      <c r="A8" s="171" t="s">
        <v>32</v>
      </c>
      <c r="B8" s="34" t="s">
        <v>583</v>
      </c>
      <c r="C8" s="34" t="s">
        <v>581</v>
      </c>
      <c r="D8" s="35">
        <v>2682</v>
      </c>
    </row>
    <row r="9" spans="1:4" ht="15.75" customHeight="1">
      <c r="A9" s="171" t="s">
        <v>33</v>
      </c>
      <c r="B9" s="34" t="s">
        <v>584</v>
      </c>
      <c r="C9" s="34" t="s">
        <v>581</v>
      </c>
      <c r="D9" s="35">
        <v>1500</v>
      </c>
    </row>
    <row r="10" spans="1:4" ht="15.75" customHeight="1">
      <c r="A10" s="171" t="s">
        <v>34</v>
      </c>
      <c r="B10" s="34" t="s">
        <v>585</v>
      </c>
      <c r="C10" s="34" t="s">
        <v>581</v>
      </c>
      <c r="D10" s="35">
        <v>600</v>
      </c>
    </row>
    <row r="11" spans="1:4" ht="15.75" customHeight="1">
      <c r="A11" s="171" t="s">
        <v>35</v>
      </c>
      <c r="B11" s="34" t="s">
        <v>586</v>
      </c>
      <c r="C11" s="34" t="s">
        <v>581</v>
      </c>
      <c r="D11" s="35">
        <v>4115</v>
      </c>
    </row>
    <row r="12" spans="1:4" ht="15.75" customHeight="1">
      <c r="A12" s="171" t="s">
        <v>36</v>
      </c>
      <c r="B12" s="34" t="s">
        <v>587</v>
      </c>
      <c r="C12" s="34" t="s">
        <v>581</v>
      </c>
      <c r="D12" s="35">
        <v>500</v>
      </c>
    </row>
    <row r="13" spans="1:4" ht="15.75" customHeight="1">
      <c r="A13" s="171" t="s">
        <v>37</v>
      </c>
      <c r="B13" s="34" t="s">
        <v>588</v>
      </c>
      <c r="C13" s="34" t="s">
        <v>581</v>
      </c>
      <c r="D13" s="35">
        <v>50</v>
      </c>
    </row>
    <row r="14" spans="1:4" ht="15.75" customHeight="1">
      <c r="A14" s="171" t="s">
        <v>38</v>
      </c>
      <c r="B14" s="34" t="s">
        <v>589</v>
      </c>
      <c r="C14" s="34" t="s">
        <v>581</v>
      </c>
      <c r="D14" s="35">
        <v>276</v>
      </c>
    </row>
    <row r="15" spans="1:4" ht="15.75" customHeight="1">
      <c r="A15" s="171" t="s">
        <v>39</v>
      </c>
      <c r="B15" s="34" t="s">
        <v>590</v>
      </c>
      <c r="C15" s="34" t="s">
        <v>581</v>
      </c>
      <c r="D15" s="35">
        <v>50</v>
      </c>
    </row>
    <row r="16" spans="1:4" ht="15.75" customHeight="1">
      <c r="A16" s="171" t="s">
        <v>40</v>
      </c>
      <c r="B16" s="34" t="s">
        <v>591</v>
      </c>
      <c r="C16" s="34" t="s">
        <v>581</v>
      </c>
      <c r="D16" s="687">
        <v>3605</v>
      </c>
    </row>
    <row r="17" spans="1:4" ht="15.75" customHeight="1">
      <c r="A17" s="171" t="s">
        <v>41</v>
      </c>
      <c r="B17" s="34" t="s">
        <v>592</v>
      </c>
      <c r="C17" s="34" t="s">
        <v>581</v>
      </c>
      <c r="D17" s="35">
        <v>25683</v>
      </c>
    </row>
    <row r="18" spans="1:4" ht="15.75" customHeight="1">
      <c r="A18" s="171" t="s">
        <v>42</v>
      </c>
      <c r="B18" s="34" t="s">
        <v>593</v>
      </c>
      <c r="C18" s="34" t="s">
        <v>581</v>
      </c>
      <c r="D18" s="35">
        <v>31504</v>
      </c>
    </row>
    <row r="19" spans="1:4" ht="15.75" customHeight="1">
      <c r="A19" s="171" t="s">
        <v>43</v>
      </c>
      <c r="B19" s="34" t="s">
        <v>594</v>
      </c>
      <c r="C19" s="34" t="s">
        <v>581</v>
      </c>
      <c r="D19" s="687">
        <v>5009</v>
      </c>
    </row>
    <row r="20" spans="1:4" ht="15.75" customHeight="1">
      <c r="A20" s="171" t="s">
        <v>44</v>
      </c>
      <c r="B20" s="34" t="s">
        <v>595</v>
      </c>
      <c r="C20" s="34" t="s">
        <v>581</v>
      </c>
      <c r="D20" s="35">
        <v>6000</v>
      </c>
    </row>
    <row r="21" spans="1:4" ht="15.75" customHeight="1">
      <c r="A21" s="171" t="s">
        <v>45</v>
      </c>
      <c r="B21" s="34" t="s">
        <v>596</v>
      </c>
      <c r="C21" s="34" t="s">
        <v>581</v>
      </c>
      <c r="D21" s="35">
        <v>300</v>
      </c>
    </row>
    <row r="22" spans="1:4" ht="15.75" customHeight="1">
      <c r="A22" s="171" t="s">
        <v>46</v>
      </c>
      <c r="B22" s="34" t="s">
        <v>597</v>
      </c>
      <c r="C22" s="34" t="s">
        <v>581</v>
      </c>
      <c r="D22" s="35">
        <v>4500</v>
      </c>
    </row>
    <row r="23" spans="1:4" ht="15.75" customHeight="1">
      <c r="A23" s="171" t="s">
        <v>47</v>
      </c>
      <c r="B23" s="34" t="s">
        <v>598</v>
      </c>
      <c r="C23" s="34" t="s">
        <v>581</v>
      </c>
      <c r="D23" s="35">
        <v>104040</v>
      </c>
    </row>
    <row r="24" spans="1:4" ht="15.75" customHeight="1">
      <c r="A24" s="171" t="s">
        <v>48</v>
      </c>
      <c r="B24" s="751" t="s">
        <v>669</v>
      </c>
      <c r="C24" s="751" t="s">
        <v>581</v>
      </c>
      <c r="D24" s="687">
        <v>80</v>
      </c>
    </row>
    <row r="25" spans="1:4" ht="15.75" customHeight="1">
      <c r="A25" s="171" t="s">
        <v>49</v>
      </c>
      <c r="B25" s="34"/>
      <c r="C25" s="34"/>
      <c r="D25" s="35"/>
    </row>
    <row r="26" spans="1:4" ht="15.75" customHeight="1">
      <c r="A26" s="171" t="s">
        <v>50</v>
      </c>
      <c r="B26" s="34"/>
      <c r="C26" s="34"/>
      <c r="D26" s="35"/>
    </row>
    <row r="27" spans="1:4" ht="15.75" customHeight="1">
      <c r="A27" s="171" t="s">
        <v>51</v>
      </c>
      <c r="B27" s="34"/>
      <c r="C27" s="34"/>
      <c r="D27" s="35"/>
    </row>
    <row r="28" spans="1:4" ht="15.75" customHeight="1">
      <c r="A28" s="171" t="s">
        <v>52</v>
      </c>
      <c r="B28" s="34"/>
      <c r="C28" s="34"/>
      <c r="D28" s="35"/>
    </row>
    <row r="29" spans="1:4" ht="15.75" customHeight="1">
      <c r="A29" s="171" t="s">
        <v>53</v>
      </c>
      <c r="B29" s="34"/>
      <c r="C29" s="34"/>
      <c r="D29" s="35"/>
    </row>
    <row r="30" spans="1:4" ht="15.75" customHeight="1">
      <c r="A30" s="171" t="s">
        <v>54</v>
      </c>
      <c r="B30" s="34"/>
      <c r="C30" s="34"/>
      <c r="D30" s="35"/>
    </row>
    <row r="31" spans="1:4" ht="15.75" customHeight="1">
      <c r="A31" s="171" t="s">
        <v>55</v>
      </c>
      <c r="B31" s="34"/>
      <c r="C31" s="34"/>
      <c r="D31" s="35"/>
    </row>
    <row r="32" spans="1:4" ht="15.75" customHeight="1">
      <c r="A32" s="171" t="s">
        <v>56</v>
      </c>
      <c r="B32" s="34"/>
      <c r="C32" s="34"/>
      <c r="D32" s="35"/>
    </row>
    <row r="33" spans="1:4" ht="15.75" customHeight="1">
      <c r="A33" s="171" t="s">
        <v>57</v>
      </c>
      <c r="B33" s="34"/>
      <c r="C33" s="34"/>
      <c r="D33" s="35"/>
    </row>
    <row r="34" spans="1:4" ht="15.75" customHeight="1">
      <c r="A34" s="171" t="s">
        <v>143</v>
      </c>
      <c r="B34" s="34"/>
      <c r="C34" s="34"/>
      <c r="D34" s="96"/>
    </row>
    <row r="35" spans="1:4" ht="15.75" customHeight="1">
      <c r="A35" s="171" t="s">
        <v>144</v>
      </c>
      <c r="B35" s="34"/>
      <c r="C35" s="34"/>
      <c r="D35" s="96"/>
    </row>
    <row r="36" spans="1:4" ht="15.75" customHeight="1">
      <c r="A36" s="171" t="s">
        <v>145</v>
      </c>
      <c r="B36" s="34"/>
      <c r="C36" s="34"/>
      <c r="D36" s="96"/>
    </row>
    <row r="37" spans="1:4" ht="15.75" customHeight="1" thickBot="1">
      <c r="A37" s="172" t="s">
        <v>146</v>
      </c>
      <c r="B37" s="36"/>
      <c r="C37" s="36"/>
      <c r="D37" s="97"/>
    </row>
    <row r="38" spans="1:4" ht="15.75" customHeight="1" thickBot="1">
      <c r="A38" s="907" t="s">
        <v>63</v>
      </c>
      <c r="B38" s="908"/>
      <c r="C38" s="173"/>
      <c r="D38" s="174">
        <f>SUM(D5:D37)</f>
        <v>201624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21. mell. a 26/2013.(IX.16.) önk. rend.-hez 
6. táj. tábla a 4/2013.(II.15.) önk.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zoomScalePageLayoutView="0" workbookViewId="0" topLeftCell="A49">
      <selection activeCell="C115" sqref="C115"/>
    </sheetView>
  </sheetViews>
  <sheetFormatPr defaultColWidth="9.00390625" defaultRowHeight="12.75"/>
  <cols>
    <col min="1" max="1" width="9.00390625" style="359" customWidth="1"/>
    <col min="2" max="2" width="91.625" style="359" customWidth="1"/>
    <col min="3" max="3" width="21.625" style="360" customWidth="1"/>
    <col min="4" max="4" width="9.00390625" style="41" customWidth="1"/>
    <col min="5" max="16384" width="9.375" style="41" customWidth="1"/>
  </cols>
  <sheetData>
    <row r="1" spans="1:3" ht="15.75" customHeight="1">
      <c r="A1" s="827" t="s">
        <v>26</v>
      </c>
      <c r="B1" s="827"/>
      <c r="C1" s="827"/>
    </row>
    <row r="2" spans="1:3" ht="15.75" customHeight="1" thickBot="1">
      <c r="A2" s="829" t="s">
        <v>169</v>
      </c>
      <c r="B2" s="829"/>
      <c r="C2" s="272" t="s">
        <v>318</v>
      </c>
    </row>
    <row r="3" spans="1:3" ht="37.5" customHeight="1" thickBot="1">
      <c r="A3" s="24" t="s">
        <v>81</v>
      </c>
      <c r="B3" s="25" t="s">
        <v>28</v>
      </c>
      <c r="C3" s="42" t="s">
        <v>297</v>
      </c>
    </row>
    <row r="4" spans="1:3" s="43" customFormat="1" ht="12" customHeight="1" thickBot="1">
      <c r="A4" s="37">
        <v>1</v>
      </c>
      <c r="B4" s="38">
        <v>2</v>
      </c>
      <c r="C4" s="39">
        <v>3</v>
      </c>
    </row>
    <row r="5" spans="1:3" s="1" customFormat="1" ht="12" customHeight="1" thickBot="1">
      <c r="A5" s="22" t="s">
        <v>29</v>
      </c>
      <c r="B5" s="21" t="s">
        <v>183</v>
      </c>
      <c r="C5" s="250">
        <f>+C6+C11+C20</f>
        <v>437546</v>
      </c>
    </row>
    <row r="6" spans="1:3" s="1" customFormat="1" ht="12" customHeight="1" thickBot="1">
      <c r="A6" s="20" t="s">
        <v>30</v>
      </c>
      <c r="B6" s="228" t="s">
        <v>391</v>
      </c>
      <c r="C6" s="190">
        <f>+C7+C8+C9+C10</f>
        <v>287091</v>
      </c>
    </row>
    <row r="7" spans="1:3" s="1" customFormat="1" ht="12" customHeight="1">
      <c r="A7" s="13" t="s">
        <v>125</v>
      </c>
      <c r="B7" s="343" t="s">
        <v>67</v>
      </c>
      <c r="C7" s="191">
        <v>279191</v>
      </c>
    </row>
    <row r="8" spans="1:3" s="1" customFormat="1" ht="12" customHeight="1">
      <c r="A8" s="13" t="s">
        <v>126</v>
      </c>
      <c r="B8" s="242" t="s">
        <v>94</v>
      </c>
      <c r="C8" s="191"/>
    </row>
    <row r="9" spans="1:3" s="1" customFormat="1" ht="12" customHeight="1">
      <c r="A9" s="13" t="s">
        <v>127</v>
      </c>
      <c r="B9" s="242" t="s">
        <v>184</v>
      </c>
      <c r="C9" s="191">
        <v>7800</v>
      </c>
    </row>
    <row r="10" spans="1:3" s="1" customFormat="1" ht="12" customHeight="1" thickBot="1">
      <c r="A10" s="13" t="s">
        <v>128</v>
      </c>
      <c r="B10" s="344" t="s">
        <v>185</v>
      </c>
      <c r="C10" s="191">
        <v>100</v>
      </c>
    </row>
    <row r="11" spans="1:3" s="1" customFormat="1" ht="12" customHeight="1" thickBot="1">
      <c r="A11" s="20" t="s">
        <v>31</v>
      </c>
      <c r="B11" s="21" t="s">
        <v>186</v>
      </c>
      <c r="C11" s="251">
        <f>+C12+C13+C14+C15+C16+C17+C18+C19</f>
        <v>150455</v>
      </c>
    </row>
    <row r="12" spans="1:3" s="1" customFormat="1" ht="12" customHeight="1">
      <c r="A12" s="17" t="s">
        <v>99</v>
      </c>
      <c r="B12" s="9" t="s">
        <v>191</v>
      </c>
      <c r="C12" s="705">
        <v>15000</v>
      </c>
    </row>
    <row r="13" spans="1:3" s="1" customFormat="1" ht="12" customHeight="1">
      <c r="A13" s="13" t="s">
        <v>100</v>
      </c>
      <c r="B13" s="6" t="s">
        <v>192</v>
      </c>
      <c r="C13" s="259">
        <v>825</v>
      </c>
    </row>
    <row r="14" spans="1:3" s="1" customFormat="1" ht="12" customHeight="1">
      <c r="A14" s="13" t="s">
        <v>101</v>
      </c>
      <c r="B14" s="6" t="s">
        <v>193</v>
      </c>
      <c r="C14" s="736">
        <v>37021</v>
      </c>
    </row>
    <row r="15" spans="1:3" s="1" customFormat="1" ht="12" customHeight="1">
      <c r="A15" s="13" t="s">
        <v>102</v>
      </c>
      <c r="B15" s="6" t="s">
        <v>194</v>
      </c>
      <c r="C15" s="259">
        <v>75500</v>
      </c>
    </row>
    <row r="16" spans="1:3" s="1" customFormat="1" ht="12" customHeight="1">
      <c r="A16" s="12" t="s">
        <v>187</v>
      </c>
      <c r="B16" s="5" t="s">
        <v>195</v>
      </c>
      <c r="C16" s="706">
        <v>350</v>
      </c>
    </row>
    <row r="17" spans="1:3" s="1" customFormat="1" ht="12" customHeight="1">
      <c r="A17" s="13" t="s">
        <v>188</v>
      </c>
      <c r="B17" s="6" t="s">
        <v>258</v>
      </c>
      <c r="C17" s="259">
        <v>16816</v>
      </c>
    </row>
    <row r="18" spans="1:3" s="1" customFormat="1" ht="12" customHeight="1">
      <c r="A18" s="13" t="s">
        <v>189</v>
      </c>
      <c r="B18" s="6" t="s">
        <v>196</v>
      </c>
      <c r="C18" s="259">
        <v>25</v>
      </c>
    </row>
    <row r="19" spans="1:3" s="1" customFormat="1" ht="12" customHeight="1" thickBot="1">
      <c r="A19" s="14" t="s">
        <v>190</v>
      </c>
      <c r="B19" s="7" t="s">
        <v>197</v>
      </c>
      <c r="C19" s="692">
        <v>4918</v>
      </c>
    </row>
    <row r="20" spans="1:3" s="1" customFormat="1" ht="12" customHeight="1" thickBot="1">
      <c r="A20" s="20" t="s">
        <v>198</v>
      </c>
      <c r="B20" s="21" t="s">
        <v>259</v>
      </c>
      <c r="C20" s="256"/>
    </row>
    <row r="21" spans="1:3" s="1" customFormat="1" ht="12" customHeight="1" thickBot="1">
      <c r="A21" s="20" t="s">
        <v>33</v>
      </c>
      <c r="B21" s="21" t="s">
        <v>200</v>
      </c>
      <c r="C21" s="251">
        <f>+C22+C23+C24+C25+C26+C27+C28+C29</f>
        <v>79623</v>
      </c>
    </row>
    <row r="22" spans="1:3" s="1" customFormat="1" ht="12" customHeight="1">
      <c r="A22" s="15" t="s">
        <v>103</v>
      </c>
      <c r="B22" s="8" t="s">
        <v>206</v>
      </c>
      <c r="C22" s="257"/>
    </row>
    <row r="23" spans="1:3" s="1" customFormat="1" ht="12" customHeight="1">
      <c r="A23" s="13" t="s">
        <v>104</v>
      </c>
      <c r="B23" s="6" t="s">
        <v>207</v>
      </c>
      <c r="C23" s="259">
        <v>59069</v>
      </c>
    </row>
    <row r="24" spans="1:3" s="1" customFormat="1" ht="12" customHeight="1">
      <c r="A24" s="13" t="s">
        <v>105</v>
      </c>
      <c r="B24" s="6" t="s">
        <v>208</v>
      </c>
      <c r="C24" s="259">
        <v>10953</v>
      </c>
    </row>
    <row r="25" spans="1:3" s="1" customFormat="1" ht="12" customHeight="1">
      <c r="A25" s="16" t="s">
        <v>201</v>
      </c>
      <c r="B25" s="6" t="s">
        <v>108</v>
      </c>
      <c r="C25" s="258"/>
    </row>
    <row r="26" spans="1:3" s="1" customFormat="1" ht="12" customHeight="1">
      <c r="A26" s="16" t="s">
        <v>202</v>
      </c>
      <c r="B26" s="6" t="s">
        <v>209</v>
      </c>
      <c r="C26" s="258"/>
    </row>
    <row r="27" spans="1:3" s="1" customFormat="1" ht="12" customHeight="1">
      <c r="A27" s="13" t="s">
        <v>203</v>
      </c>
      <c r="B27" s="6" t="s">
        <v>210</v>
      </c>
      <c r="C27" s="253"/>
    </row>
    <row r="28" spans="1:3" s="1" customFormat="1" ht="12" customHeight="1">
      <c r="A28" s="13" t="s">
        <v>204</v>
      </c>
      <c r="B28" s="6" t="s">
        <v>260</v>
      </c>
      <c r="C28" s="259"/>
    </row>
    <row r="29" spans="1:3" s="1" customFormat="1" ht="12" customHeight="1" thickBot="1">
      <c r="A29" s="13" t="s">
        <v>205</v>
      </c>
      <c r="B29" s="11" t="s">
        <v>211</v>
      </c>
      <c r="C29" s="259">
        <v>9601</v>
      </c>
    </row>
    <row r="30" spans="1:3" s="1" customFormat="1" ht="12" customHeight="1" thickBot="1">
      <c r="A30" s="221" t="s">
        <v>34</v>
      </c>
      <c r="B30" s="21" t="s">
        <v>392</v>
      </c>
      <c r="C30" s="190">
        <f>+C31+C37</f>
        <v>441144</v>
      </c>
    </row>
    <row r="31" spans="1:3" s="1" customFormat="1" ht="12" customHeight="1">
      <c r="A31" s="222" t="s">
        <v>106</v>
      </c>
      <c r="B31" s="345" t="s">
        <v>393</v>
      </c>
      <c r="C31" s="219">
        <f>+C32+C33+C34+C35+C36</f>
        <v>198375</v>
      </c>
    </row>
    <row r="32" spans="1:3" s="1" customFormat="1" ht="12" customHeight="1">
      <c r="A32" s="223" t="s">
        <v>109</v>
      </c>
      <c r="B32" s="229" t="s">
        <v>261</v>
      </c>
      <c r="C32" s="195">
        <v>34900</v>
      </c>
    </row>
    <row r="33" spans="1:3" s="1" customFormat="1" ht="12" customHeight="1">
      <c r="A33" s="223" t="s">
        <v>110</v>
      </c>
      <c r="B33" s="229" t="s">
        <v>262</v>
      </c>
      <c r="C33" s="195">
        <v>1235</v>
      </c>
    </row>
    <row r="34" spans="1:3" s="1" customFormat="1" ht="12" customHeight="1">
      <c r="A34" s="223" t="s">
        <v>111</v>
      </c>
      <c r="B34" s="229" t="s">
        <v>263</v>
      </c>
      <c r="C34" s="737">
        <v>21970</v>
      </c>
    </row>
    <row r="35" spans="1:3" s="1" customFormat="1" ht="12" customHeight="1">
      <c r="A35" s="223" t="s">
        <v>112</v>
      </c>
      <c r="B35" s="229" t="s">
        <v>264</v>
      </c>
      <c r="C35" s="737">
        <v>65523</v>
      </c>
    </row>
    <row r="36" spans="1:3" s="1" customFormat="1" ht="12" customHeight="1">
      <c r="A36" s="223" t="s">
        <v>212</v>
      </c>
      <c r="B36" s="229" t="s">
        <v>394</v>
      </c>
      <c r="C36" s="195">
        <v>74747</v>
      </c>
    </row>
    <row r="37" spans="1:3" s="1" customFormat="1" ht="12" customHeight="1">
      <c r="A37" s="223" t="s">
        <v>107</v>
      </c>
      <c r="B37" s="230" t="s">
        <v>395</v>
      </c>
      <c r="C37" s="218">
        <f>+C38+C39+C40+C41+C42</f>
        <v>242769</v>
      </c>
    </row>
    <row r="38" spans="1:3" s="1" customFormat="1" ht="12" customHeight="1">
      <c r="A38" s="223" t="s">
        <v>115</v>
      </c>
      <c r="B38" s="229" t="s">
        <v>261</v>
      </c>
      <c r="C38" s="195"/>
    </row>
    <row r="39" spans="1:3" s="1" customFormat="1" ht="12" customHeight="1">
      <c r="A39" s="223" t="s">
        <v>116</v>
      </c>
      <c r="B39" s="229" t="s">
        <v>262</v>
      </c>
      <c r="C39" s="195"/>
    </row>
    <row r="40" spans="1:3" s="1" customFormat="1" ht="12" customHeight="1">
      <c r="A40" s="223" t="s">
        <v>117</v>
      </c>
      <c r="B40" s="229" t="s">
        <v>263</v>
      </c>
      <c r="C40" s="195"/>
    </row>
    <row r="41" spans="1:3" s="1" customFormat="1" ht="12" customHeight="1">
      <c r="A41" s="223" t="s">
        <v>118</v>
      </c>
      <c r="B41" s="231" t="s">
        <v>264</v>
      </c>
      <c r="C41" s="737">
        <v>242769</v>
      </c>
    </row>
    <row r="42" spans="1:3" s="1" customFormat="1" ht="12" customHeight="1" thickBot="1">
      <c r="A42" s="224" t="s">
        <v>213</v>
      </c>
      <c r="B42" s="232" t="s">
        <v>396</v>
      </c>
      <c r="C42" s="196"/>
    </row>
    <row r="43" spans="1:3" s="1" customFormat="1" ht="12" customHeight="1" thickBot="1">
      <c r="A43" s="20" t="s">
        <v>214</v>
      </c>
      <c r="B43" s="346" t="s">
        <v>265</v>
      </c>
      <c r="C43" s="190">
        <f>+C44+C45</f>
        <v>600</v>
      </c>
    </row>
    <row r="44" spans="1:3" s="1" customFormat="1" ht="12" customHeight="1">
      <c r="A44" s="15" t="s">
        <v>113</v>
      </c>
      <c r="B44" s="242" t="s">
        <v>266</v>
      </c>
      <c r="C44" s="193">
        <v>600</v>
      </c>
    </row>
    <row r="45" spans="1:3" s="1" customFormat="1" ht="12" customHeight="1" thickBot="1">
      <c r="A45" s="12" t="s">
        <v>114</v>
      </c>
      <c r="B45" s="237" t="s">
        <v>270</v>
      </c>
      <c r="C45" s="192"/>
    </row>
    <row r="46" spans="1:3" s="1" customFormat="1" ht="12" customHeight="1" thickBot="1">
      <c r="A46" s="20" t="s">
        <v>36</v>
      </c>
      <c r="B46" s="346" t="s">
        <v>269</v>
      </c>
      <c r="C46" s="190">
        <f>+C47+C48+C49</f>
        <v>49000</v>
      </c>
    </row>
    <row r="47" spans="1:3" s="1" customFormat="1" ht="12" customHeight="1">
      <c r="A47" s="15" t="s">
        <v>217</v>
      </c>
      <c r="B47" s="242" t="s">
        <v>215</v>
      </c>
      <c r="C47" s="738">
        <v>24000</v>
      </c>
    </row>
    <row r="48" spans="1:3" s="1" customFormat="1" ht="12" customHeight="1">
      <c r="A48" s="13" t="s">
        <v>218</v>
      </c>
      <c r="B48" s="229" t="s">
        <v>216</v>
      </c>
      <c r="C48" s="259"/>
    </row>
    <row r="49" spans="1:3" s="1" customFormat="1" ht="12" customHeight="1" thickBot="1">
      <c r="A49" s="12" t="s">
        <v>327</v>
      </c>
      <c r="B49" s="237" t="s">
        <v>267</v>
      </c>
      <c r="C49" s="739">
        <v>25000</v>
      </c>
    </row>
    <row r="50" spans="1:5" s="1" customFormat="1" ht="17.25" customHeight="1" thickBot="1">
      <c r="A50" s="20" t="s">
        <v>219</v>
      </c>
      <c r="B50" s="347" t="s">
        <v>268</v>
      </c>
      <c r="C50" s="260"/>
      <c r="E50" s="44"/>
    </row>
    <row r="51" spans="1:3" s="1" customFormat="1" ht="12" customHeight="1" thickBot="1">
      <c r="A51" s="20" t="s">
        <v>38</v>
      </c>
      <c r="B51" s="23" t="s">
        <v>220</v>
      </c>
      <c r="C51" s="261">
        <f>+C6+C11+C20+C21+C30+C43+C46+C50</f>
        <v>1007913</v>
      </c>
    </row>
    <row r="52" spans="1:3" s="1" customFormat="1" ht="12" customHeight="1" thickBot="1">
      <c r="A52" s="233" t="s">
        <v>39</v>
      </c>
      <c r="B52" s="228" t="s">
        <v>271</v>
      </c>
      <c r="C52" s="262">
        <f>+C53+C59</f>
        <v>421239</v>
      </c>
    </row>
    <row r="53" spans="1:3" s="1" customFormat="1" ht="12" customHeight="1">
      <c r="A53" s="348" t="s">
        <v>165</v>
      </c>
      <c r="B53" s="345" t="s">
        <v>272</v>
      </c>
      <c r="C53" s="263">
        <f>+C54+C55+C56+C57+C58</f>
        <v>0</v>
      </c>
    </row>
    <row r="54" spans="1:3" s="1" customFormat="1" ht="12" customHeight="1">
      <c r="A54" s="234" t="s">
        <v>287</v>
      </c>
      <c r="B54" s="229" t="s">
        <v>273</v>
      </c>
      <c r="C54" s="259"/>
    </row>
    <row r="55" spans="1:3" s="1" customFormat="1" ht="12" customHeight="1">
      <c r="A55" s="234" t="s">
        <v>288</v>
      </c>
      <c r="B55" s="229" t="s">
        <v>274</v>
      </c>
      <c r="C55" s="259"/>
    </row>
    <row r="56" spans="1:3" s="1" customFormat="1" ht="12" customHeight="1">
      <c r="A56" s="234" t="s">
        <v>289</v>
      </c>
      <c r="B56" s="229" t="s">
        <v>275</v>
      </c>
      <c r="C56" s="259"/>
    </row>
    <row r="57" spans="1:3" s="1" customFormat="1" ht="12" customHeight="1">
      <c r="A57" s="234" t="s">
        <v>290</v>
      </c>
      <c r="B57" s="229" t="s">
        <v>276</v>
      </c>
      <c r="C57" s="259"/>
    </row>
    <row r="58" spans="1:3" s="1" customFormat="1" ht="12" customHeight="1">
      <c r="A58" s="234" t="s">
        <v>291</v>
      </c>
      <c r="B58" s="229" t="s">
        <v>277</v>
      </c>
      <c r="C58" s="259"/>
    </row>
    <row r="59" spans="1:3" s="1" customFormat="1" ht="12" customHeight="1">
      <c r="A59" s="235" t="s">
        <v>166</v>
      </c>
      <c r="B59" s="230" t="s">
        <v>278</v>
      </c>
      <c r="C59" s="264">
        <f>+C60+C61+C62+C63+C64</f>
        <v>421239</v>
      </c>
    </row>
    <row r="60" spans="1:3" s="1" customFormat="1" ht="12" customHeight="1">
      <c r="A60" s="234" t="s">
        <v>292</v>
      </c>
      <c r="B60" s="229" t="s">
        <v>279</v>
      </c>
      <c r="C60" s="259">
        <v>390055</v>
      </c>
    </row>
    <row r="61" spans="1:3" s="1" customFormat="1" ht="12" customHeight="1">
      <c r="A61" s="234" t="s">
        <v>293</v>
      </c>
      <c r="B61" s="229" t="s">
        <v>280</v>
      </c>
      <c r="C61" s="259"/>
    </row>
    <row r="62" spans="1:3" s="1" customFormat="1" ht="12" customHeight="1">
      <c r="A62" s="234" t="s">
        <v>294</v>
      </c>
      <c r="B62" s="229" t="s">
        <v>281</v>
      </c>
      <c r="C62" s="736">
        <v>31184</v>
      </c>
    </row>
    <row r="63" spans="1:3" s="1" customFormat="1" ht="12" customHeight="1">
      <c r="A63" s="234" t="s">
        <v>295</v>
      </c>
      <c r="B63" s="229" t="s">
        <v>282</v>
      </c>
      <c r="C63" s="259"/>
    </row>
    <row r="64" spans="1:3" s="1" customFormat="1" ht="12" customHeight="1" thickBot="1">
      <c r="A64" s="236" t="s">
        <v>296</v>
      </c>
      <c r="B64" s="237" t="s">
        <v>283</v>
      </c>
      <c r="C64" s="265"/>
    </row>
    <row r="65" spans="1:3" s="1" customFormat="1" ht="12" customHeight="1" thickBot="1">
      <c r="A65" s="238" t="s">
        <v>40</v>
      </c>
      <c r="B65" s="349" t="s">
        <v>284</v>
      </c>
      <c r="C65" s="262">
        <f>+C51+C52</f>
        <v>1429152</v>
      </c>
    </row>
    <row r="66" spans="1:3" s="1" customFormat="1" ht="13.5" customHeight="1" thickBot="1">
      <c r="A66" s="239" t="s">
        <v>41</v>
      </c>
      <c r="B66" s="350" t="s">
        <v>285</v>
      </c>
      <c r="C66" s="273"/>
    </row>
    <row r="67" spans="1:3" s="1" customFormat="1" ht="12" customHeight="1" thickBot="1">
      <c r="A67" s="238" t="s">
        <v>42</v>
      </c>
      <c r="B67" s="349" t="s">
        <v>286</v>
      </c>
      <c r="C67" s="274">
        <f>+C65+C66</f>
        <v>1429152</v>
      </c>
    </row>
    <row r="68" spans="1:3" s="1" customFormat="1" ht="12.75" customHeight="1">
      <c r="A68" s="3"/>
      <c r="B68" s="4"/>
      <c r="C68" s="266"/>
    </row>
    <row r="69" spans="1:3" ht="16.5" customHeight="1">
      <c r="A69" s="827" t="s">
        <v>58</v>
      </c>
      <c r="B69" s="827"/>
      <c r="C69" s="827"/>
    </row>
    <row r="70" spans="1:3" s="279" customFormat="1" ht="16.5" customHeight="1" thickBot="1">
      <c r="A70" s="830" t="s">
        <v>170</v>
      </c>
      <c r="B70" s="830"/>
      <c r="C70" s="137" t="s">
        <v>318</v>
      </c>
    </row>
    <row r="71" spans="1:3" ht="37.5" customHeight="1" thickBot="1">
      <c r="A71" s="24" t="s">
        <v>27</v>
      </c>
      <c r="B71" s="25" t="s">
        <v>59</v>
      </c>
      <c r="C71" s="42" t="s">
        <v>297</v>
      </c>
    </row>
    <row r="72" spans="1:3" s="43" customFormat="1" ht="12" customHeight="1" thickBot="1">
      <c r="A72" s="37">
        <v>1</v>
      </c>
      <c r="B72" s="38">
        <v>2</v>
      </c>
      <c r="C72" s="249">
        <v>3</v>
      </c>
    </row>
    <row r="73" spans="1:3" ht="12" customHeight="1" thickBot="1">
      <c r="A73" s="22" t="s">
        <v>29</v>
      </c>
      <c r="B73" s="31" t="s">
        <v>221</v>
      </c>
      <c r="C73" s="250">
        <f>+C74+C75+C76+C77+C78</f>
        <v>501693</v>
      </c>
    </row>
    <row r="74" spans="1:3" ht="12" customHeight="1">
      <c r="A74" s="17" t="s">
        <v>119</v>
      </c>
      <c r="B74" s="9" t="s">
        <v>60</v>
      </c>
      <c r="C74" s="705">
        <v>146732</v>
      </c>
    </row>
    <row r="75" spans="1:3" ht="12" customHeight="1">
      <c r="A75" s="13" t="s">
        <v>120</v>
      </c>
      <c r="B75" s="6" t="s">
        <v>222</v>
      </c>
      <c r="C75" s="259">
        <v>38240</v>
      </c>
    </row>
    <row r="76" spans="1:3" ht="12" customHeight="1">
      <c r="A76" s="13" t="s">
        <v>121</v>
      </c>
      <c r="B76" s="6" t="s">
        <v>157</v>
      </c>
      <c r="C76" s="741">
        <v>244915</v>
      </c>
    </row>
    <row r="77" spans="1:3" ht="12" customHeight="1">
      <c r="A77" s="13" t="s">
        <v>122</v>
      </c>
      <c r="B77" s="10" t="s">
        <v>223</v>
      </c>
      <c r="C77" s="381"/>
    </row>
    <row r="78" spans="1:3" ht="12" customHeight="1">
      <c r="A78" s="13" t="s">
        <v>133</v>
      </c>
      <c r="B78" s="19" t="s">
        <v>224</v>
      </c>
      <c r="C78" s="741">
        <v>71806</v>
      </c>
    </row>
    <row r="79" spans="1:3" ht="12" customHeight="1">
      <c r="A79" s="13" t="s">
        <v>123</v>
      </c>
      <c r="B79" s="6" t="s">
        <v>245</v>
      </c>
      <c r="C79" s="258"/>
    </row>
    <row r="80" spans="1:3" ht="12" customHeight="1">
      <c r="A80" s="13" t="s">
        <v>124</v>
      </c>
      <c r="B80" s="139" t="s">
        <v>246</v>
      </c>
      <c r="C80" s="258">
        <v>4500</v>
      </c>
    </row>
    <row r="81" spans="1:3" ht="12" customHeight="1">
      <c r="A81" s="13" t="s">
        <v>134</v>
      </c>
      <c r="B81" s="139" t="s">
        <v>298</v>
      </c>
      <c r="C81" s="381">
        <v>25014</v>
      </c>
    </row>
    <row r="82" spans="1:3" ht="12" customHeight="1">
      <c r="A82" s="13" t="s">
        <v>135</v>
      </c>
      <c r="B82" s="140" t="s">
        <v>247</v>
      </c>
      <c r="C82" s="741">
        <v>17461</v>
      </c>
    </row>
    <row r="83" spans="1:3" ht="12" customHeight="1">
      <c r="A83" s="12" t="s">
        <v>136</v>
      </c>
      <c r="B83" s="141" t="s">
        <v>248</v>
      </c>
      <c r="C83" s="258"/>
    </row>
    <row r="84" spans="1:3" ht="12" customHeight="1">
      <c r="A84" s="13" t="s">
        <v>137</v>
      </c>
      <c r="B84" s="141" t="s">
        <v>249</v>
      </c>
      <c r="C84" s="741">
        <v>24831</v>
      </c>
    </row>
    <row r="85" spans="1:3" ht="12" customHeight="1" thickBot="1">
      <c r="A85" s="18" t="s">
        <v>139</v>
      </c>
      <c r="B85" s="142" t="s">
        <v>250</v>
      </c>
      <c r="C85" s="267"/>
    </row>
    <row r="86" spans="1:3" ht="12" customHeight="1" thickBot="1">
      <c r="A86" s="20" t="s">
        <v>30</v>
      </c>
      <c r="B86" s="30" t="s">
        <v>328</v>
      </c>
      <c r="C86" s="251">
        <f>+C87+C88+C89</f>
        <v>308960</v>
      </c>
    </row>
    <row r="87" spans="1:3" ht="12" customHeight="1">
      <c r="A87" s="15" t="s">
        <v>125</v>
      </c>
      <c r="B87" s="6" t="s">
        <v>299</v>
      </c>
      <c r="C87" s="742">
        <v>200608</v>
      </c>
    </row>
    <row r="88" spans="1:3" ht="12" customHeight="1">
      <c r="A88" s="15" t="s">
        <v>126</v>
      </c>
      <c r="B88" s="11" t="s">
        <v>225</v>
      </c>
      <c r="C88" s="259">
        <v>108352</v>
      </c>
    </row>
    <row r="89" spans="1:3" ht="12" customHeight="1">
      <c r="A89" s="15" t="s">
        <v>127</v>
      </c>
      <c r="B89" s="229" t="s">
        <v>329</v>
      </c>
      <c r="C89" s="191"/>
    </row>
    <row r="90" spans="1:3" ht="12" customHeight="1">
      <c r="A90" s="15" t="s">
        <v>128</v>
      </c>
      <c r="B90" s="229" t="s">
        <v>397</v>
      </c>
      <c r="C90" s="191"/>
    </row>
    <row r="91" spans="1:3" ht="12" customHeight="1">
      <c r="A91" s="15" t="s">
        <v>129</v>
      </c>
      <c r="B91" s="229" t="s">
        <v>330</v>
      </c>
      <c r="C91" s="191"/>
    </row>
    <row r="92" spans="1:3" ht="15.75">
      <c r="A92" s="15" t="s">
        <v>138</v>
      </c>
      <c r="B92" s="229" t="s">
        <v>331</v>
      </c>
      <c r="C92" s="191"/>
    </row>
    <row r="93" spans="1:3" ht="12" customHeight="1">
      <c r="A93" s="15" t="s">
        <v>140</v>
      </c>
      <c r="B93" s="351" t="s">
        <v>302</v>
      </c>
      <c r="C93" s="191"/>
    </row>
    <row r="94" spans="1:3" ht="12" customHeight="1">
      <c r="A94" s="15" t="s">
        <v>226</v>
      </c>
      <c r="B94" s="351" t="s">
        <v>303</v>
      </c>
      <c r="C94" s="191"/>
    </row>
    <row r="95" spans="1:3" ht="12" customHeight="1">
      <c r="A95" s="15" t="s">
        <v>227</v>
      </c>
      <c r="B95" s="351" t="s">
        <v>301</v>
      </c>
      <c r="C95" s="191"/>
    </row>
    <row r="96" spans="1:3" ht="24" customHeight="1" thickBot="1">
      <c r="A96" s="12" t="s">
        <v>228</v>
      </c>
      <c r="B96" s="352" t="s">
        <v>300</v>
      </c>
      <c r="C96" s="194"/>
    </row>
    <row r="97" spans="1:3" ht="12" customHeight="1" thickBot="1">
      <c r="A97" s="20" t="s">
        <v>31</v>
      </c>
      <c r="B97" s="133" t="s">
        <v>332</v>
      </c>
      <c r="C97" s="251">
        <f>+C98+C99</f>
        <v>76555</v>
      </c>
    </row>
    <row r="98" spans="1:3" ht="12" customHeight="1">
      <c r="A98" s="15" t="s">
        <v>99</v>
      </c>
      <c r="B98" s="8" t="s">
        <v>70</v>
      </c>
      <c r="C98" s="742">
        <v>37918</v>
      </c>
    </row>
    <row r="99" spans="1:3" ht="12" customHeight="1" thickBot="1">
      <c r="A99" s="16" t="s">
        <v>100</v>
      </c>
      <c r="B99" s="11" t="s">
        <v>71</v>
      </c>
      <c r="C99" s="741">
        <v>38637</v>
      </c>
    </row>
    <row r="100" spans="1:3" s="227" customFormat="1" ht="12" customHeight="1" thickBot="1">
      <c r="A100" s="233" t="s">
        <v>32</v>
      </c>
      <c r="B100" s="228" t="s">
        <v>304</v>
      </c>
      <c r="C100" s="361"/>
    </row>
    <row r="101" spans="1:3" ht="12" customHeight="1" thickBot="1">
      <c r="A101" s="225" t="s">
        <v>33</v>
      </c>
      <c r="B101" s="226" t="s">
        <v>174</v>
      </c>
      <c r="C101" s="250">
        <f>+C73+C86+C97+C100</f>
        <v>887208</v>
      </c>
    </row>
    <row r="102" spans="1:3" ht="12" customHeight="1" thickBot="1">
      <c r="A102" s="233" t="s">
        <v>34</v>
      </c>
      <c r="B102" s="228" t="s">
        <v>398</v>
      </c>
      <c r="C102" s="251">
        <f>+C103+C111</f>
        <v>394835</v>
      </c>
    </row>
    <row r="103" spans="1:3" ht="12" customHeight="1" thickBot="1">
      <c r="A103" s="240" t="s">
        <v>106</v>
      </c>
      <c r="B103" s="353" t="s">
        <v>405</v>
      </c>
      <c r="C103" s="251">
        <f>+C104+C105+C106+C107+C108+C109+C110</f>
        <v>371096</v>
      </c>
    </row>
    <row r="104" spans="1:3" ht="12" customHeight="1">
      <c r="A104" s="241" t="s">
        <v>109</v>
      </c>
      <c r="B104" s="242" t="s">
        <v>305</v>
      </c>
      <c r="C104" s="275"/>
    </row>
    <row r="105" spans="1:3" ht="12" customHeight="1">
      <c r="A105" s="234" t="s">
        <v>110</v>
      </c>
      <c r="B105" s="229" t="s">
        <v>306</v>
      </c>
      <c r="C105" s="276"/>
    </row>
    <row r="106" spans="1:3" ht="12" customHeight="1">
      <c r="A106" s="234" t="s">
        <v>111</v>
      </c>
      <c r="B106" s="229" t="s">
        <v>307</v>
      </c>
      <c r="C106" s="276">
        <v>371096</v>
      </c>
    </row>
    <row r="107" spans="1:3" ht="12" customHeight="1">
      <c r="A107" s="234" t="s">
        <v>112</v>
      </c>
      <c r="B107" s="229" t="s">
        <v>308</v>
      </c>
      <c r="C107" s="276"/>
    </row>
    <row r="108" spans="1:3" ht="12" customHeight="1">
      <c r="A108" s="234" t="s">
        <v>212</v>
      </c>
      <c r="B108" s="229" t="s">
        <v>309</v>
      </c>
      <c r="C108" s="276"/>
    </row>
    <row r="109" spans="1:3" ht="12" customHeight="1">
      <c r="A109" s="234" t="s">
        <v>229</v>
      </c>
      <c r="B109" s="229" t="s">
        <v>310</v>
      </c>
      <c r="C109" s="276"/>
    </row>
    <row r="110" spans="1:3" ht="12" customHeight="1" thickBot="1">
      <c r="A110" s="243" t="s">
        <v>230</v>
      </c>
      <c r="B110" s="244" t="s">
        <v>311</v>
      </c>
      <c r="C110" s="277"/>
    </row>
    <row r="111" spans="1:3" ht="12" customHeight="1" thickBot="1">
      <c r="A111" s="240" t="s">
        <v>107</v>
      </c>
      <c r="B111" s="353" t="s">
        <v>406</v>
      </c>
      <c r="C111" s="251">
        <f>+C112+C113+C114+C115+C116+C117+C118+C119</f>
        <v>23739</v>
      </c>
    </row>
    <row r="112" spans="1:3" ht="12" customHeight="1">
      <c r="A112" s="241" t="s">
        <v>115</v>
      </c>
      <c r="B112" s="242" t="s">
        <v>305</v>
      </c>
      <c r="C112" s="275"/>
    </row>
    <row r="113" spans="1:3" ht="12" customHeight="1">
      <c r="A113" s="234" t="s">
        <v>116</v>
      </c>
      <c r="B113" s="229" t="s">
        <v>312</v>
      </c>
      <c r="C113" s="276"/>
    </row>
    <row r="114" spans="1:3" ht="12" customHeight="1">
      <c r="A114" s="234" t="s">
        <v>117</v>
      </c>
      <c r="B114" s="229" t="s">
        <v>307</v>
      </c>
      <c r="C114" s="276"/>
    </row>
    <row r="115" spans="1:3" ht="12" customHeight="1">
      <c r="A115" s="234" t="s">
        <v>118</v>
      </c>
      <c r="B115" s="229" t="s">
        <v>308</v>
      </c>
      <c r="C115" s="743">
        <v>23739</v>
      </c>
    </row>
    <row r="116" spans="1:3" ht="12" customHeight="1">
      <c r="A116" s="234" t="s">
        <v>213</v>
      </c>
      <c r="B116" s="229" t="s">
        <v>309</v>
      </c>
      <c r="C116" s="276"/>
    </row>
    <row r="117" spans="1:3" ht="12" customHeight="1">
      <c r="A117" s="234" t="s">
        <v>231</v>
      </c>
      <c r="B117" s="229" t="s">
        <v>313</v>
      </c>
      <c r="C117" s="276"/>
    </row>
    <row r="118" spans="1:3" ht="12" customHeight="1">
      <c r="A118" s="234" t="s">
        <v>232</v>
      </c>
      <c r="B118" s="229" t="s">
        <v>311</v>
      </c>
      <c r="C118" s="276"/>
    </row>
    <row r="119" spans="1:3" ht="12" customHeight="1" thickBot="1">
      <c r="A119" s="243" t="s">
        <v>233</v>
      </c>
      <c r="B119" s="244" t="s">
        <v>401</v>
      </c>
      <c r="C119" s="277"/>
    </row>
    <row r="120" spans="1:3" ht="12" customHeight="1" thickBot="1">
      <c r="A120" s="233" t="s">
        <v>35</v>
      </c>
      <c r="B120" s="349" t="s">
        <v>314</v>
      </c>
      <c r="C120" s="268">
        <f>+C101+C102</f>
        <v>1282043</v>
      </c>
    </row>
    <row r="121" spans="1:9" ht="15" customHeight="1" thickBot="1">
      <c r="A121" s="233" t="s">
        <v>36</v>
      </c>
      <c r="B121" s="349" t="s">
        <v>315</v>
      </c>
      <c r="C121" s="269"/>
      <c r="F121" s="44"/>
      <c r="G121" s="134"/>
      <c r="H121" s="134"/>
      <c r="I121" s="134"/>
    </row>
    <row r="122" spans="1:3" s="1" customFormat="1" ht="12.75" customHeight="1" thickBot="1">
      <c r="A122" s="245" t="s">
        <v>37</v>
      </c>
      <c r="B122" s="350" t="s">
        <v>316</v>
      </c>
      <c r="C122" s="262">
        <f>+C120+C121</f>
        <v>1282043</v>
      </c>
    </row>
    <row r="123" spans="1:3" ht="7.5" customHeight="1">
      <c r="A123" s="354"/>
      <c r="B123" s="354"/>
      <c r="C123" s="355"/>
    </row>
    <row r="124" spans="1:3" ht="15.75">
      <c r="A124" s="831" t="s">
        <v>177</v>
      </c>
      <c r="B124" s="831"/>
      <c r="C124" s="831"/>
    </row>
    <row r="125" spans="1:3" ht="15" customHeight="1" thickBot="1">
      <c r="A125" s="829" t="s">
        <v>171</v>
      </c>
      <c r="B125" s="829"/>
      <c r="C125" s="272" t="s">
        <v>318</v>
      </c>
    </row>
    <row r="126" spans="1:4" ht="13.5" customHeight="1" thickBot="1">
      <c r="A126" s="20">
        <v>1</v>
      </c>
      <c r="B126" s="30" t="s">
        <v>240</v>
      </c>
      <c r="C126" s="270">
        <f>+C51-C101</f>
        <v>120705</v>
      </c>
      <c r="D126" s="136"/>
    </row>
    <row r="127" spans="1:3" ht="7.5" customHeight="1">
      <c r="A127" s="354"/>
      <c r="B127" s="354"/>
      <c r="C127" s="35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3. mell. a 26/2013.(IX.16.) önk. rend.-hez
 1.3. mell. a 4/2013. (II.15.) önk. rend.-hez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79">
      <selection activeCell="D72" sqref="D72"/>
    </sheetView>
  </sheetViews>
  <sheetFormatPr defaultColWidth="9.00390625" defaultRowHeight="12.75"/>
  <cols>
    <col min="1" max="1" width="9.00390625" style="359" customWidth="1"/>
    <col min="2" max="2" width="91.625" style="359" customWidth="1"/>
    <col min="3" max="3" width="21.625" style="360" customWidth="1"/>
    <col min="4" max="4" width="9.00390625" style="41" customWidth="1"/>
    <col min="5" max="16384" width="9.375" style="41" customWidth="1"/>
  </cols>
  <sheetData>
    <row r="1" spans="1:3" ht="15.75" customHeight="1">
      <c r="A1" s="827" t="s">
        <v>26</v>
      </c>
      <c r="B1" s="827"/>
      <c r="C1" s="827"/>
    </row>
    <row r="2" spans="1:3" ht="15.75" customHeight="1" thickBot="1">
      <c r="A2" s="829" t="s">
        <v>169</v>
      </c>
      <c r="B2" s="829"/>
      <c r="C2" s="272" t="s">
        <v>318</v>
      </c>
    </row>
    <row r="3" spans="1:3" ht="37.5" customHeight="1" thickBot="1">
      <c r="A3" s="24" t="s">
        <v>81</v>
      </c>
      <c r="B3" s="25" t="s">
        <v>28</v>
      </c>
      <c r="C3" s="42" t="s">
        <v>297</v>
      </c>
    </row>
    <row r="4" spans="1:3" s="43" customFormat="1" ht="12" customHeight="1" thickBot="1">
      <c r="A4" s="37">
        <v>1</v>
      </c>
      <c r="B4" s="38">
        <v>2</v>
      </c>
      <c r="C4" s="39">
        <v>3</v>
      </c>
    </row>
    <row r="5" spans="1:3" s="1" customFormat="1" ht="12" customHeight="1" thickBot="1">
      <c r="A5" s="22" t="s">
        <v>29</v>
      </c>
      <c r="B5" s="21" t="s">
        <v>183</v>
      </c>
      <c r="C5" s="250">
        <f>+C6+C11+C20</f>
        <v>10026</v>
      </c>
    </row>
    <row r="6" spans="1:3" s="1" customFormat="1" ht="12" customHeight="1" thickBot="1">
      <c r="A6" s="20" t="s">
        <v>30</v>
      </c>
      <c r="B6" s="228" t="s">
        <v>391</v>
      </c>
      <c r="C6" s="190">
        <f>+C7+C8+C9+C10</f>
        <v>0</v>
      </c>
    </row>
    <row r="7" spans="1:3" s="1" customFormat="1" ht="12" customHeight="1">
      <c r="A7" s="13" t="s">
        <v>125</v>
      </c>
      <c r="B7" s="343" t="s">
        <v>67</v>
      </c>
      <c r="C7" s="191"/>
    </row>
    <row r="8" spans="1:3" s="1" customFormat="1" ht="12" customHeight="1">
      <c r="A8" s="13" t="s">
        <v>126</v>
      </c>
      <c r="B8" s="242" t="s">
        <v>94</v>
      </c>
      <c r="C8" s="191"/>
    </row>
    <row r="9" spans="1:3" s="1" customFormat="1" ht="12" customHeight="1">
      <c r="A9" s="13" t="s">
        <v>127</v>
      </c>
      <c r="B9" s="242" t="s">
        <v>184</v>
      </c>
      <c r="C9" s="191"/>
    </row>
    <row r="10" spans="1:3" s="1" customFormat="1" ht="12" customHeight="1" thickBot="1">
      <c r="A10" s="13" t="s">
        <v>128</v>
      </c>
      <c r="B10" s="344" t="s">
        <v>185</v>
      </c>
      <c r="C10" s="191"/>
    </row>
    <row r="11" spans="1:3" s="1" customFormat="1" ht="12" customHeight="1" thickBot="1">
      <c r="A11" s="20" t="s">
        <v>31</v>
      </c>
      <c r="B11" s="21" t="s">
        <v>186</v>
      </c>
      <c r="C11" s="251">
        <f>+C12+C13+C14+C15+C16+C17+C18+C19</f>
        <v>10026</v>
      </c>
    </row>
    <row r="12" spans="1:3" s="1" customFormat="1" ht="12" customHeight="1">
      <c r="A12" s="17" t="s">
        <v>99</v>
      </c>
      <c r="B12" s="9" t="s">
        <v>191</v>
      </c>
      <c r="C12" s="252"/>
    </row>
    <row r="13" spans="1:3" s="1" customFormat="1" ht="12" customHeight="1">
      <c r="A13" s="13" t="s">
        <v>100</v>
      </c>
      <c r="B13" s="6" t="s">
        <v>192</v>
      </c>
      <c r="C13" s="253"/>
    </row>
    <row r="14" spans="1:3" s="1" customFormat="1" ht="12" customHeight="1">
      <c r="A14" s="13" t="s">
        <v>101</v>
      </c>
      <c r="B14" s="6" t="s">
        <v>193</v>
      </c>
      <c r="C14" s="253"/>
    </row>
    <row r="15" spans="1:3" s="1" customFormat="1" ht="12" customHeight="1">
      <c r="A15" s="13" t="s">
        <v>102</v>
      </c>
      <c r="B15" s="6" t="s">
        <v>194</v>
      </c>
      <c r="C15" s="253"/>
    </row>
    <row r="16" spans="1:3" s="1" customFormat="1" ht="12" customHeight="1">
      <c r="A16" s="12" t="s">
        <v>187</v>
      </c>
      <c r="B16" s="5" t="s">
        <v>195</v>
      </c>
      <c r="C16" s="254"/>
    </row>
    <row r="17" spans="1:3" s="1" customFormat="1" ht="12" customHeight="1">
      <c r="A17" s="13" t="s">
        <v>188</v>
      </c>
      <c r="B17" s="6" t="s">
        <v>258</v>
      </c>
      <c r="C17" s="253"/>
    </row>
    <row r="18" spans="1:3" s="1" customFormat="1" ht="12" customHeight="1">
      <c r="A18" s="13" t="s">
        <v>189</v>
      </c>
      <c r="B18" s="6" t="s">
        <v>196</v>
      </c>
      <c r="C18" s="253"/>
    </row>
    <row r="19" spans="1:3" s="1" customFormat="1" ht="12" customHeight="1" thickBot="1">
      <c r="A19" s="14" t="s">
        <v>190</v>
      </c>
      <c r="B19" s="7" t="s">
        <v>197</v>
      </c>
      <c r="C19" s="255">
        <v>10026</v>
      </c>
    </row>
    <row r="20" spans="1:3" s="1" customFormat="1" ht="12" customHeight="1" thickBot="1">
      <c r="A20" s="20" t="s">
        <v>198</v>
      </c>
      <c r="B20" s="21" t="s">
        <v>259</v>
      </c>
      <c r="C20" s="256"/>
    </row>
    <row r="21" spans="1:3" s="1" customFormat="1" ht="12" customHeight="1" thickBot="1">
      <c r="A21" s="20" t="s">
        <v>33</v>
      </c>
      <c r="B21" s="21" t="s">
        <v>200</v>
      </c>
      <c r="C21" s="251">
        <f>+C22+C23+C24+C25+C26+C27+C28+C29</f>
        <v>0</v>
      </c>
    </row>
    <row r="22" spans="1:3" s="1" customFormat="1" ht="12" customHeight="1">
      <c r="A22" s="15" t="s">
        <v>103</v>
      </c>
      <c r="B22" s="8" t="s">
        <v>206</v>
      </c>
      <c r="C22" s="257"/>
    </row>
    <row r="23" spans="1:3" s="1" customFormat="1" ht="12" customHeight="1">
      <c r="A23" s="13" t="s">
        <v>104</v>
      </c>
      <c r="B23" s="6" t="s">
        <v>207</v>
      </c>
      <c r="C23" s="253"/>
    </row>
    <row r="24" spans="1:3" s="1" customFormat="1" ht="12" customHeight="1">
      <c r="A24" s="13" t="s">
        <v>105</v>
      </c>
      <c r="B24" s="6" t="s">
        <v>208</v>
      </c>
      <c r="C24" s="253"/>
    </row>
    <row r="25" spans="1:3" s="1" customFormat="1" ht="12" customHeight="1">
      <c r="A25" s="16" t="s">
        <v>201</v>
      </c>
      <c r="B25" s="6" t="s">
        <v>108</v>
      </c>
      <c r="C25" s="258"/>
    </row>
    <row r="26" spans="1:3" s="1" customFormat="1" ht="12" customHeight="1">
      <c r="A26" s="16" t="s">
        <v>202</v>
      </c>
      <c r="B26" s="6" t="s">
        <v>209</v>
      </c>
      <c r="C26" s="258"/>
    </row>
    <row r="27" spans="1:3" s="1" customFormat="1" ht="12" customHeight="1">
      <c r="A27" s="13" t="s">
        <v>203</v>
      </c>
      <c r="B27" s="6" t="s">
        <v>210</v>
      </c>
      <c r="C27" s="253"/>
    </row>
    <row r="28" spans="1:3" s="1" customFormat="1" ht="12" customHeight="1">
      <c r="A28" s="13" t="s">
        <v>204</v>
      </c>
      <c r="B28" s="6" t="s">
        <v>260</v>
      </c>
      <c r="C28" s="259"/>
    </row>
    <row r="29" spans="1:3" s="1" customFormat="1" ht="12" customHeight="1" thickBot="1">
      <c r="A29" s="13" t="s">
        <v>205</v>
      </c>
      <c r="B29" s="11" t="s">
        <v>211</v>
      </c>
      <c r="C29" s="259"/>
    </row>
    <row r="30" spans="1:3" s="1" customFormat="1" ht="12" customHeight="1" thickBot="1">
      <c r="A30" s="221" t="s">
        <v>34</v>
      </c>
      <c r="B30" s="21" t="s">
        <v>392</v>
      </c>
      <c r="C30" s="190">
        <f>+C31+C37</f>
        <v>0</v>
      </c>
    </row>
    <row r="31" spans="1:3" s="1" customFormat="1" ht="12" customHeight="1">
      <c r="A31" s="222" t="s">
        <v>106</v>
      </c>
      <c r="B31" s="345" t="s">
        <v>393</v>
      </c>
      <c r="C31" s="219">
        <f>+C32+C33+C34+C35+C36</f>
        <v>0</v>
      </c>
    </row>
    <row r="32" spans="1:3" s="1" customFormat="1" ht="12" customHeight="1">
      <c r="A32" s="223" t="s">
        <v>109</v>
      </c>
      <c r="B32" s="229" t="s">
        <v>261</v>
      </c>
      <c r="C32" s="195"/>
    </row>
    <row r="33" spans="1:3" s="1" customFormat="1" ht="12" customHeight="1">
      <c r="A33" s="223" t="s">
        <v>110</v>
      </c>
      <c r="B33" s="229" t="s">
        <v>262</v>
      </c>
      <c r="C33" s="195"/>
    </row>
    <row r="34" spans="1:3" s="1" customFormat="1" ht="12" customHeight="1">
      <c r="A34" s="223" t="s">
        <v>111</v>
      </c>
      <c r="B34" s="229" t="s">
        <v>263</v>
      </c>
      <c r="C34" s="195"/>
    </row>
    <row r="35" spans="1:3" s="1" customFormat="1" ht="12" customHeight="1">
      <c r="A35" s="223" t="s">
        <v>112</v>
      </c>
      <c r="B35" s="229" t="s">
        <v>264</v>
      </c>
      <c r="C35" s="195"/>
    </row>
    <row r="36" spans="1:3" s="1" customFormat="1" ht="12" customHeight="1">
      <c r="A36" s="223" t="s">
        <v>212</v>
      </c>
      <c r="B36" s="229" t="s">
        <v>394</v>
      </c>
      <c r="C36" s="195"/>
    </row>
    <row r="37" spans="1:3" s="1" customFormat="1" ht="12" customHeight="1">
      <c r="A37" s="223" t="s">
        <v>107</v>
      </c>
      <c r="B37" s="230" t="s">
        <v>395</v>
      </c>
      <c r="C37" s="218">
        <f>+C38+C39+C40+C41+C42</f>
        <v>0</v>
      </c>
    </row>
    <row r="38" spans="1:3" s="1" customFormat="1" ht="12" customHeight="1">
      <c r="A38" s="223" t="s">
        <v>115</v>
      </c>
      <c r="B38" s="229" t="s">
        <v>261</v>
      </c>
      <c r="C38" s="195"/>
    </row>
    <row r="39" spans="1:3" s="1" customFormat="1" ht="12" customHeight="1">
      <c r="A39" s="223" t="s">
        <v>116</v>
      </c>
      <c r="B39" s="229" t="s">
        <v>262</v>
      </c>
      <c r="C39" s="195"/>
    </row>
    <row r="40" spans="1:3" s="1" customFormat="1" ht="12" customHeight="1">
      <c r="A40" s="223" t="s">
        <v>117</v>
      </c>
      <c r="B40" s="229" t="s">
        <v>263</v>
      </c>
      <c r="C40" s="195"/>
    </row>
    <row r="41" spans="1:3" s="1" customFormat="1" ht="12" customHeight="1">
      <c r="A41" s="223" t="s">
        <v>118</v>
      </c>
      <c r="B41" s="231" t="s">
        <v>264</v>
      </c>
      <c r="C41" s="195"/>
    </row>
    <row r="42" spans="1:3" s="1" customFormat="1" ht="12" customHeight="1" thickBot="1">
      <c r="A42" s="224" t="s">
        <v>213</v>
      </c>
      <c r="B42" s="232" t="s">
        <v>396</v>
      </c>
      <c r="C42" s="196"/>
    </row>
    <row r="43" spans="1:3" s="1" customFormat="1" ht="12" customHeight="1" thickBot="1">
      <c r="A43" s="20" t="s">
        <v>214</v>
      </c>
      <c r="B43" s="346" t="s">
        <v>265</v>
      </c>
      <c r="C43" s="190">
        <f>+C44+C45</f>
        <v>300</v>
      </c>
    </row>
    <row r="44" spans="1:3" s="1" customFormat="1" ht="12" customHeight="1">
      <c r="A44" s="15" t="s">
        <v>113</v>
      </c>
      <c r="B44" s="242" t="s">
        <v>266</v>
      </c>
      <c r="C44" s="193"/>
    </row>
    <row r="45" spans="1:3" s="1" customFormat="1" ht="12" customHeight="1" thickBot="1">
      <c r="A45" s="12" t="s">
        <v>114</v>
      </c>
      <c r="B45" s="237" t="s">
        <v>270</v>
      </c>
      <c r="C45" s="192">
        <v>300</v>
      </c>
    </row>
    <row r="46" spans="1:3" s="1" customFormat="1" ht="12" customHeight="1" thickBot="1">
      <c r="A46" s="20" t="s">
        <v>36</v>
      </c>
      <c r="B46" s="346" t="s">
        <v>269</v>
      </c>
      <c r="C46" s="190">
        <f>+C47+C48+C49</f>
        <v>0</v>
      </c>
    </row>
    <row r="47" spans="1:3" s="1" customFormat="1" ht="12" customHeight="1">
      <c r="A47" s="15" t="s">
        <v>217</v>
      </c>
      <c r="B47" s="242" t="s">
        <v>215</v>
      </c>
      <c r="C47" s="220"/>
    </row>
    <row r="48" spans="1:3" s="1" customFormat="1" ht="12" customHeight="1">
      <c r="A48" s="13" t="s">
        <v>218</v>
      </c>
      <c r="B48" s="229" t="s">
        <v>216</v>
      </c>
      <c r="C48" s="259"/>
    </row>
    <row r="49" spans="1:3" s="1" customFormat="1" ht="12" customHeight="1" thickBot="1">
      <c r="A49" s="12" t="s">
        <v>327</v>
      </c>
      <c r="B49" s="237" t="s">
        <v>267</v>
      </c>
      <c r="C49" s="197"/>
    </row>
    <row r="50" spans="1:5" s="1" customFormat="1" ht="17.25" customHeight="1" thickBot="1">
      <c r="A50" s="20" t="s">
        <v>219</v>
      </c>
      <c r="B50" s="347" t="s">
        <v>268</v>
      </c>
      <c r="C50" s="260"/>
      <c r="E50" s="44"/>
    </row>
    <row r="51" spans="1:3" s="1" customFormat="1" ht="12" customHeight="1" thickBot="1">
      <c r="A51" s="20" t="s">
        <v>38</v>
      </c>
      <c r="B51" s="23" t="s">
        <v>220</v>
      </c>
      <c r="C51" s="261">
        <f>+C6+C11+C20+C21+C30+C43+C46+C50</f>
        <v>10326</v>
      </c>
    </row>
    <row r="52" spans="1:3" s="1" customFormat="1" ht="12" customHeight="1" thickBot="1">
      <c r="A52" s="233" t="s">
        <v>39</v>
      </c>
      <c r="B52" s="228" t="s">
        <v>271</v>
      </c>
      <c r="C52" s="262">
        <f>+C53+C59</f>
        <v>946</v>
      </c>
    </row>
    <row r="53" spans="1:3" s="1" customFormat="1" ht="12" customHeight="1">
      <c r="A53" s="348" t="s">
        <v>165</v>
      </c>
      <c r="B53" s="345" t="s">
        <v>272</v>
      </c>
      <c r="C53" s="263">
        <f>+C54+C55+C56+C57+C58</f>
        <v>946</v>
      </c>
    </row>
    <row r="54" spans="1:3" s="1" customFormat="1" ht="12" customHeight="1">
      <c r="A54" s="234" t="s">
        <v>287</v>
      </c>
      <c r="B54" s="229" t="s">
        <v>273</v>
      </c>
      <c r="C54" s="259">
        <v>946</v>
      </c>
    </row>
    <row r="55" spans="1:3" s="1" customFormat="1" ht="12" customHeight="1">
      <c r="A55" s="234" t="s">
        <v>288</v>
      </c>
      <c r="B55" s="229" t="s">
        <v>274</v>
      </c>
      <c r="C55" s="259"/>
    </row>
    <row r="56" spans="1:3" s="1" customFormat="1" ht="12" customHeight="1">
      <c r="A56" s="234" t="s">
        <v>289</v>
      </c>
      <c r="B56" s="229" t="s">
        <v>275</v>
      </c>
      <c r="C56" s="259"/>
    </row>
    <row r="57" spans="1:3" s="1" customFormat="1" ht="12" customHeight="1">
      <c r="A57" s="234" t="s">
        <v>290</v>
      </c>
      <c r="B57" s="229" t="s">
        <v>276</v>
      </c>
      <c r="C57" s="259"/>
    </row>
    <row r="58" spans="1:3" s="1" customFormat="1" ht="12" customHeight="1">
      <c r="A58" s="234" t="s">
        <v>291</v>
      </c>
      <c r="B58" s="229" t="s">
        <v>277</v>
      </c>
      <c r="C58" s="259"/>
    </row>
    <row r="59" spans="1:3" s="1" customFormat="1" ht="12" customHeight="1">
      <c r="A59" s="235" t="s">
        <v>166</v>
      </c>
      <c r="B59" s="230" t="s">
        <v>278</v>
      </c>
      <c r="C59" s="264">
        <f>+C60+C61+C62+C63+C64</f>
        <v>0</v>
      </c>
    </row>
    <row r="60" spans="1:3" s="1" customFormat="1" ht="12" customHeight="1">
      <c r="A60" s="234" t="s">
        <v>292</v>
      </c>
      <c r="B60" s="229" t="s">
        <v>279</v>
      </c>
      <c r="C60" s="259"/>
    </row>
    <row r="61" spans="1:3" s="1" customFormat="1" ht="12" customHeight="1">
      <c r="A61" s="234" t="s">
        <v>293</v>
      </c>
      <c r="B61" s="229" t="s">
        <v>280</v>
      </c>
      <c r="C61" s="259"/>
    </row>
    <row r="62" spans="1:3" s="1" customFormat="1" ht="12" customHeight="1">
      <c r="A62" s="234" t="s">
        <v>294</v>
      </c>
      <c r="B62" s="229" t="s">
        <v>281</v>
      </c>
      <c r="C62" s="259"/>
    </row>
    <row r="63" spans="1:3" s="1" customFormat="1" ht="12" customHeight="1">
      <c r="A63" s="234" t="s">
        <v>295</v>
      </c>
      <c r="B63" s="229" t="s">
        <v>282</v>
      </c>
      <c r="C63" s="259"/>
    </row>
    <row r="64" spans="1:3" s="1" customFormat="1" ht="12" customHeight="1" thickBot="1">
      <c r="A64" s="236" t="s">
        <v>296</v>
      </c>
      <c r="B64" s="237" t="s">
        <v>283</v>
      </c>
      <c r="C64" s="265"/>
    </row>
    <row r="65" spans="1:3" s="1" customFormat="1" ht="12" customHeight="1" thickBot="1">
      <c r="A65" s="238" t="s">
        <v>40</v>
      </c>
      <c r="B65" s="349" t="s">
        <v>284</v>
      </c>
      <c r="C65" s="262">
        <f>+C51+C52</f>
        <v>11272</v>
      </c>
    </row>
    <row r="66" spans="1:3" s="1" customFormat="1" ht="13.5" customHeight="1" thickBot="1">
      <c r="A66" s="239" t="s">
        <v>41</v>
      </c>
      <c r="B66" s="350" t="s">
        <v>285</v>
      </c>
      <c r="C66" s="273"/>
    </row>
    <row r="67" spans="1:3" s="1" customFormat="1" ht="12" customHeight="1" thickBot="1">
      <c r="A67" s="238" t="s">
        <v>42</v>
      </c>
      <c r="B67" s="349" t="s">
        <v>286</v>
      </c>
      <c r="C67" s="274">
        <f>+C65+C66</f>
        <v>11272</v>
      </c>
    </row>
    <row r="68" spans="1:3" s="1" customFormat="1" ht="12.75" customHeight="1">
      <c r="A68" s="3"/>
      <c r="B68" s="4"/>
      <c r="C68" s="266"/>
    </row>
    <row r="69" spans="1:3" ht="16.5" customHeight="1">
      <c r="A69" s="827" t="s">
        <v>58</v>
      </c>
      <c r="B69" s="827"/>
      <c r="C69" s="827"/>
    </row>
    <row r="70" spans="1:3" s="279" customFormat="1" ht="16.5" customHeight="1" thickBot="1">
      <c r="A70" s="830" t="s">
        <v>170</v>
      </c>
      <c r="B70" s="830"/>
      <c r="C70" s="137" t="s">
        <v>318</v>
      </c>
    </row>
    <row r="71" spans="1:3" ht="37.5" customHeight="1" thickBot="1">
      <c r="A71" s="24" t="s">
        <v>27</v>
      </c>
      <c r="B71" s="25" t="s">
        <v>59</v>
      </c>
      <c r="C71" s="42" t="s">
        <v>297</v>
      </c>
    </row>
    <row r="72" spans="1:3" s="43" customFormat="1" ht="12" customHeight="1" thickBot="1">
      <c r="A72" s="37">
        <v>1</v>
      </c>
      <c r="B72" s="38">
        <v>2</v>
      </c>
      <c r="C72" s="249">
        <v>3</v>
      </c>
    </row>
    <row r="73" spans="1:3" ht="12" customHeight="1" thickBot="1">
      <c r="A73" s="22" t="s">
        <v>29</v>
      </c>
      <c r="B73" s="31" t="s">
        <v>221</v>
      </c>
      <c r="C73" s="250">
        <f>+C74+C75+C76+C77+C78</f>
        <v>185166</v>
      </c>
    </row>
    <row r="74" spans="1:3" ht="12" customHeight="1">
      <c r="A74" s="17" t="s">
        <v>119</v>
      </c>
      <c r="B74" s="9" t="s">
        <v>60</v>
      </c>
      <c r="C74" s="252">
        <v>101336</v>
      </c>
    </row>
    <row r="75" spans="1:3" ht="12" customHeight="1">
      <c r="A75" s="13" t="s">
        <v>120</v>
      </c>
      <c r="B75" s="6" t="s">
        <v>222</v>
      </c>
      <c r="C75" s="253">
        <v>26640</v>
      </c>
    </row>
    <row r="76" spans="1:3" ht="12" customHeight="1">
      <c r="A76" s="13" t="s">
        <v>121</v>
      </c>
      <c r="B76" s="6" t="s">
        <v>157</v>
      </c>
      <c r="C76" s="741">
        <v>57190</v>
      </c>
    </row>
    <row r="77" spans="1:3" ht="12" customHeight="1">
      <c r="A77" s="13" t="s">
        <v>122</v>
      </c>
      <c r="B77" s="10" t="s">
        <v>223</v>
      </c>
      <c r="C77" s="258"/>
    </row>
    <row r="78" spans="1:3" ht="12" customHeight="1">
      <c r="A78" s="13" t="s">
        <v>133</v>
      </c>
      <c r="B78" s="19" t="s">
        <v>224</v>
      </c>
      <c r="C78" s="258"/>
    </row>
    <row r="79" spans="1:3" ht="12" customHeight="1">
      <c r="A79" s="13" t="s">
        <v>123</v>
      </c>
      <c r="B79" s="6" t="s">
        <v>245</v>
      </c>
      <c r="C79" s="258"/>
    </row>
    <row r="80" spans="1:3" ht="12" customHeight="1">
      <c r="A80" s="13" t="s">
        <v>124</v>
      </c>
      <c r="B80" s="139" t="s">
        <v>246</v>
      </c>
      <c r="C80" s="258"/>
    </row>
    <row r="81" spans="1:3" ht="12" customHeight="1">
      <c r="A81" s="13" t="s">
        <v>134</v>
      </c>
      <c r="B81" s="139" t="s">
        <v>298</v>
      </c>
      <c r="C81" s="258"/>
    </row>
    <row r="82" spans="1:3" ht="12" customHeight="1">
      <c r="A82" s="13" t="s">
        <v>135</v>
      </c>
      <c r="B82" s="140" t="s">
        <v>247</v>
      </c>
      <c r="C82" s="258"/>
    </row>
    <row r="83" spans="1:3" ht="12" customHeight="1">
      <c r="A83" s="12" t="s">
        <v>136</v>
      </c>
      <c r="B83" s="141" t="s">
        <v>248</v>
      </c>
      <c r="C83" s="258"/>
    </row>
    <row r="84" spans="1:3" ht="12" customHeight="1">
      <c r="A84" s="13" t="s">
        <v>137</v>
      </c>
      <c r="B84" s="141" t="s">
        <v>249</v>
      </c>
      <c r="C84" s="258"/>
    </row>
    <row r="85" spans="1:3" ht="12" customHeight="1" thickBot="1">
      <c r="A85" s="18" t="s">
        <v>139</v>
      </c>
      <c r="B85" s="142" t="s">
        <v>250</v>
      </c>
      <c r="C85" s="267"/>
    </row>
    <row r="86" spans="1:3" ht="12" customHeight="1" thickBot="1">
      <c r="A86" s="20" t="s">
        <v>30</v>
      </c>
      <c r="B86" s="30" t="s">
        <v>328</v>
      </c>
      <c r="C86" s="251">
        <f>+C87+C88+C89</f>
        <v>800</v>
      </c>
    </row>
    <row r="87" spans="1:3" ht="12" customHeight="1">
      <c r="A87" s="15" t="s">
        <v>125</v>
      </c>
      <c r="B87" s="6" t="s">
        <v>299</v>
      </c>
      <c r="C87" s="257">
        <v>800</v>
      </c>
    </row>
    <row r="88" spans="1:3" ht="12" customHeight="1">
      <c r="A88" s="15" t="s">
        <v>126</v>
      </c>
      <c r="B88" s="11" t="s">
        <v>225</v>
      </c>
      <c r="C88" s="253"/>
    </row>
    <row r="89" spans="1:3" ht="12" customHeight="1">
      <c r="A89" s="15" t="s">
        <v>127</v>
      </c>
      <c r="B89" s="229" t="s">
        <v>329</v>
      </c>
      <c r="C89" s="191"/>
    </row>
    <row r="90" spans="1:3" ht="12" customHeight="1">
      <c r="A90" s="15" t="s">
        <v>128</v>
      </c>
      <c r="B90" s="229" t="s">
        <v>397</v>
      </c>
      <c r="C90" s="191"/>
    </row>
    <row r="91" spans="1:3" ht="12" customHeight="1">
      <c r="A91" s="15" t="s">
        <v>129</v>
      </c>
      <c r="B91" s="229" t="s">
        <v>330</v>
      </c>
      <c r="C91" s="191"/>
    </row>
    <row r="92" spans="1:3" ht="15.75">
      <c r="A92" s="15" t="s">
        <v>138</v>
      </c>
      <c r="B92" s="229" t="s">
        <v>331</v>
      </c>
      <c r="C92" s="191"/>
    </row>
    <row r="93" spans="1:3" ht="12" customHeight="1">
      <c r="A93" s="15" t="s">
        <v>140</v>
      </c>
      <c r="B93" s="351" t="s">
        <v>302</v>
      </c>
      <c r="C93" s="191"/>
    </row>
    <row r="94" spans="1:3" ht="12" customHeight="1">
      <c r="A94" s="15" t="s">
        <v>226</v>
      </c>
      <c r="B94" s="351" t="s">
        <v>303</v>
      </c>
      <c r="C94" s="191"/>
    </row>
    <row r="95" spans="1:3" ht="12" customHeight="1">
      <c r="A95" s="15" t="s">
        <v>227</v>
      </c>
      <c r="B95" s="351" t="s">
        <v>301</v>
      </c>
      <c r="C95" s="191"/>
    </row>
    <row r="96" spans="1:3" ht="24" customHeight="1" thickBot="1">
      <c r="A96" s="12" t="s">
        <v>228</v>
      </c>
      <c r="B96" s="352" t="s">
        <v>300</v>
      </c>
      <c r="C96" s="194"/>
    </row>
    <row r="97" spans="1:3" ht="12" customHeight="1" thickBot="1">
      <c r="A97" s="20" t="s">
        <v>31</v>
      </c>
      <c r="B97" s="133" t="s">
        <v>332</v>
      </c>
      <c r="C97" s="251">
        <f>+C98+C99</f>
        <v>0</v>
      </c>
    </row>
    <row r="98" spans="1:3" ht="12" customHeight="1">
      <c r="A98" s="15" t="s">
        <v>99</v>
      </c>
      <c r="B98" s="8" t="s">
        <v>70</v>
      </c>
      <c r="C98" s="257"/>
    </row>
    <row r="99" spans="1:3" ht="12" customHeight="1" thickBot="1">
      <c r="A99" s="16" t="s">
        <v>100</v>
      </c>
      <c r="B99" s="11" t="s">
        <v>71</v>
      </c>
      <c r="C99" s="258"/>
    </row>
    <row r="100" spans="1:3" s="227" customFormat="1" ht="12" customHeight="1" thickBot="1">
      <c r="A100" s="233" t="s">
        <v>32</v>
      </c>
      <c r="B100" s="228" t="s">
        <v>304</v>
      </c>
      <c r="C100" s="361"/>
    </row>
    <row r="101" spans="1:3" ht="12" customHeight="1" thickBot="1">
      <c r="A101" s="225" t="s">
        <v>33</v>
      </c>
      <c r="B101" s="226" t="s">
        <v>174</v>
      </c>
      <c r="C101" s="250">
        <f>+C73+C86+C97+C100</f>
        <v>185966</v>
      </c>
    </row>
    <row r="102" spans="1:3" ht="12" customHeight="1" thickBot="1">
      <c r="A102" s="233" t="s">
        <v>34</v>
      </c>
      <c r="B102" s="228" t="s">
        <v>398</v>
      </c>
      <c r="C102" s="251">
        <f>+C103+C111</f>
        <v>0</v>
      </c>
    </row>
    <row r="103" spans="1:3" ht="12" customHeight="1" thickBot="1">
      <c r="A103" s="240" t="s">
        <v>106</v>
      </c>
      <c r="B103" s="353" t="s">
        <v>405</v>
      </c>
      <c r="C103" s="251">
        <f>+C104+C105+C106+C107+C108+C109+C110</f>
        <v>0</v>
      </c>
    </row>
    <row r="104" spans="1:3" ht="12" customHeight="1">
      <c r="A104" s="241" t="s">
        <v>109</v>
      </c>
      <c r="B104" s="242" t="s">
        <v>305</v>
      </c>
      <c r="C104" s="275"/>
    </row>
    <row r="105" spans="1:3" ht="12" customHeight="1">
      <c r="A105" s="234" t="s">
        <v>110</v>
      </c>
      <c r="B105" s="229" t="s">
        <v>306</v>
      </c>
      <c r="C105" s="276"/>
    </row>
    <row r="106" spans="1:3" ht="12" customHeight="1">
      <c r="A106" s="234" t="s">
        <v>111</v>
      </c>
      <c r="B106" s="229" t="s">
        <v>307</v>
      </c>
      <c r="C106" s="276"/>
    </row>
    <row r="107" spans="1:3" ht="12" customHeight="1">
      <c r="A107" s="234" t="s">
        <v>112</v>
      </c>
      <c r="B107" s="229" t="s">
        <v>308</v>
      </c>
      <c r="C107" s="276"/>
    </row>
    <row r="108" spans="1:3" ht="12" customHeight="1">
      <c r="A108" s="234" t="s">
        <v>212</v>
      </c>
      <c r="B108" s="229" t="s">
        <v>309</v>
      </c>
      <c r="C108" s="276"/>
    </row>
    <row r="109" spans="1:3" ht="12" customHeight="1">
      <c r="A109" s="234" t="s">
        <v>229</v>
      </c>
      <c r="B109" s="229" t="s">
        <v>310</v>
      </c>
      <c r="C109" s="276"/>
    </row>
    <row r="110" spans="1:3" ht="12" customHeight="1" thickBot="1">
      <c r="A110" s="243" t="s">
        <v>230</v>
      </c>
      <c r="B110" s="244" t="s">
        <v>311</v>
      </c>
      <c r="C110" s="277"/>
    </row>
    <row r="111" spans="1:3" ht="12" customHeight="1" thickBot="1">
      <c r="A111" s="240" t="s">
        <v>107</v>
      </c>
      <c r="B111" s="353" t="s">
        <v>406</v>
      </c>
      <c r="C111" s="251">
        <f>+C112+C113+C114+C115+C116+C117+C118+C119</f>
        <v>0</v>
      </c>
    </row>
    <row r="112" spans="1:3" ht="12" customHeight="1">
      <c r="A112" s="241" t="s">
        <v>115</v>
      </c>
      <c r="B112" s="242" t="s">
        <v>305</v>
      </c>
      <c r="C112" s="275"/>
    </row>
    <row r="113" spans="1:3" ht="12" customHeight="1">
      <c r="A113" s="234" t="s">
        <v>116</v>
      </c>
      <c r="B113" s="229" t="s">
        <v>312</v>
      </c>
      <c r="C113" s="276"/>
    </row>
    <row r="114" spans="1:3" ht="12" customHeight="1">
      <c r="A114" s="234" t="s">
        <v>117</v>
      </c>
      <c r="B114" s="229" t="s">
        <v>307</v>
      </c>
      <c r="C114" s="276"/>
    </row>
    <row r="115" spans="1:3" ht="12" customHeight="1">
      <c r="A115" s="234" t="s">
        <v>118</v>
      </c>
      <c r="B115" s="229" t="s">
        <v>308</v>
      </c>
      <c r="C115" s="276"/>
    </row>
    <row r="116" spans="1:3" ht="12" customHeight="1">
      <c r="A116" s="234" t="s">
        <v>213</v>
      </c>
      <c r="B116" s="229" t="s">
        <v>309</v>
      </c>
      <c r="C116" s="276"/>
    </row>
    <row r="117" spans="1:3" ht="12" customHeight="1">
      <c r="A117" s="234" t="s">
        <v>231</v>
      </c>
      <c r="B117" s="229" t="s">
        <v>313</v>
      </c>
      <c r="C117" s="276"/>
    </row>
    <row r="118" spans="1:3" ht="12" customHeight="1">
      <c r="A118" s="234" t="s">
        <v>232</v>
      </c>
      <c r="B118" s="229" t="s">
        <v>311</v>
      </c>
      <c r="C118" s="276"/>
    </row>
    <row r="119" spans="1:3" ht="12" customHeight="1" thickBot="1">
      <c r="A119" s="243" t="s">
        <v>233</v>
      </c>
      <c r="B119" s="244" t="s">
        <v>401</v>
      </c>
      <c r="C119" s="277"/>
    </row>
    <row r="120" spans="1:3" ht="12" customHeight="1" thickBot="1">
      <c r="A120" s="233" t="s">
        <v>35</v>
      </c>
      <c r="B120" s="349" t="s">
        <v>314</v>
      </c>
      <c r="C120" s="268">
        <f>+C101+C102</f>
        <v>185966</v>
      </c>
    </row>
    <row r="121" spans="1:9" ht="15" customHeight="1" thickBot="1">
      <c r="A121" s="233" t="s">
        <v>36</v>
      </c>
      <c r="B121" s="349" t="s">
        <v>315</v>
      </c>
      <c r="C121" s="269"/>
      <c r="F121" s="44"/>
      <c r="G121" s="134"/>
      <c r="H121" s="134"/>
      <c r="I121" s="134"/>
    </row>
    <row r="122" spans="1:3" s="1" customFormat="1" ht="12.75" customHeight="1" thickBot="1">
      <c r="A122" s="245" t="s">
        <v>37</v>
      </c>
      <c r="B122" s="350" t="s">
        <v>316</v>
      </c>
      <c r="C122" s="262">
        <f>+C120+C121</f>
        <v>185966</v>
      </c>
    </row>
    <row r="123" spans="1:3" ht="7.5" customHeight="1">
      <c r="A123" s="354"/>
      <c r="B123" s="354"/>
      <c r="C123" s="355"/>
    </row>
    <row r="124" spans="1:3" ht="15.75">
      <c r="A124" s="831" t="s">
        <v>177</v>
      </c>
      <c r="B124" s="831"/>
      <c r="C124" s="831"/>
    </row>
    <row r="125" spans="1:3" ht="15" customHeight="1" thickBot="1">
      <c r="A125" s="829" t="s">
        <v>171</v>
      </c>
      <c r="B125" s="829"/>
      <c r="C125" s="272" t="s">
        <v>318</v>
      </c>
    </row>
    <row r="126" spans="1:4" ht="13.5" customHeight="1" thickBot="1">
      <c r="A126" s="20">
        <v>1</v>
      </c>
      <c r="B126" s="30" t="s">
        <v>240</v>
      </c>
      <c r="C126" s="270">
        <f>+C51-C101</f>
        <v>-175640</v>
      </c>
      <c r="D126" s="136"/>
    </row>
    <row r="127" spans="1:3" ht="7.5" customHeight="1">
      <c r="A127" s="354"/>
      <c r="B127" s="354"/>
      <c r="C127" s="355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4. m. a 26/2013.(IX.16.) önk. rend.-hez 
1.4. m. a 4/2013. (II.15.) önk. rend.-hez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13">
      <selection activeCell="E14" sqref="E14"/>
    </sheetView>
  </sheetViews>
  <sheetFormatPr defaultColWidth="9.00390625" defaultRowHeight="12.75"/>
  <cols>
    <col min="1" max="1" width="6.875" style="57" customWidth="1"/>
    <col min="2" max="2" width="55.125" style="164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290" t="s">
        <v>178</v>
      </c>
      <c r="C1" s="291"/>
      <c r="D1" s="291"/>
      <c r="E1" s="291"/>
      <c r="F1" s="834" t="s">
        <v>642</v>
      </c>
    </row>
    <row r="2" spans="5:6" ht="14.25" thickBot="1">
      <c r="E2" s="292" t="s">
        <v>72</v>
      </c>
      <c r="F2" s="834"/>
    </row>
    <row r="3" spans="1:6" ht="18" customHeight="1" thickBot="1">
      <c r="A3" s="832" t="s">
        <v>81</v>
      </c>
      <c r="B3" s="293" t="s">
        <v>65</v>
      </c>
      <c r="C3" s="294"/>
      <c r="D3" s="293" t="s">
        <v>69</v>
      </c>
      <c r="E3" s="295"/>
      <c r="F3" s="834"/>
    </row>
    <row r="4" spans="1:6" s="296" customFormat="1" ht="35.25" customHeight="1" thickBot="1">
      <c r="A4" s="833"/>
      <c r="B4" s="165" t="s">
        <v>73</v>
      </c>
      <c r="C4" s="166" t="s">
        <v>297</v>
      </c>
      <c r="D4" s="165" t="s">
        <v>73</v>
      </c>
      <c r="E4" s="53" t="s">
        <v>297</v>
      </c>
      <c r="F4" s="834"/>
    </row>
    <row r="5" spans="1:6" s="301" customFormat="1" ht="12" customHeight="1" thickBot="1">
      <c r="A5" s="297">
        <v>1</v>
      </c>
      <c r="B5" s="298">
        <v>2</v>
      </c>
      <c r="C5" s="299" t="s">
        <v>31</v>
      </c>
      <c r="D5" s="298" t="s">
        <v>32</v>
      </c>
      <c r="E5" s="300" t="s">
        <v>33</v>
      </c>
      <c r="F5" s="834"/>
    </row>
    <row r="6" spans="1:6" ht="12.75" customHeight="1">
      <c r="A6" s="302" t="s">
        <v>29</v>
      </c>
      <c r="B6" s="303" t="s">
        <v>199</v>
      </c>
      <c r="C6" s="280">
        <v>287166</v>
      </c>
      <c r="D6" s="303" t="s">
        <v>74</v>
      </c>
      <c r="E6" s="745">
        <v>727790</v>
      </c>
      <c r="F6" s="834"/>
    </row>
    <row r="7" spans="1:6" ht="12.75" customHeight="1">
      <c r="A7" s="304" t="s">
        <v>30</v>
      </c>
      <c r="B7" s="305" t="s">
        <v>66</v>
      </c>
      <c r="C7" s="686">
        <v>311456</v>
      </c>
      <c r="D7" s="305" t="s">
        <v>222</v>
      </c>
      <c r="E7" s="746">
        <v>158493</v>
      </c>
      <c r="F7" s="834"/>
    </row>
    <row r="8" spans="1:6" ht="12.75" customHeight="1">
      <c r="A8" s="304" t="s">
        <v>31</v>
      </c>
      <c r="B8" s="305" t="s">
        <v>68</v>
      </c>
      <c r="C8" s="94">
        <v>25600</v>
      </c>
      <c r="D8" s="305" t="s">
        <v>347</v>
      </c>
      <c r="E8" s="746">
        <v>689965</v>
      </c>
      <c r="F8" s="834"/>
    </row>
    <row r="9" spans="1:6" ht="12.75" customHeight="1">
      <c r="A9" s="304" t="s">
        <v>32</v>
      </c>
      <c r="B9" s="306" t="s">
        <v>334</v>
      </c>
      <c r="C9" s="686">
        <v>911861</v>
      </c>
      <c r="D9" s="305" t="s">
        <v>223</v>
      </c>
      <c r="E9" s="746"/>
      <c r="F9" s="834"/>
    </row>
    <row r="10" spans="1:6" ht="12.75" customHeight="1">
      <c r="A10" s="304" t="s">
        <v>33</v>
      </c>
      <c r="B10" s="305" t="s">
        <v>335</v>
      </c>
      <c r="C10" s="686">
        <v>587311</v>
      </c>
      <c r="D10" s="305" t="s">
        <v>224</v>
      </c>
      <c r="E10" s="746">
        <v>517127</v>
      </c>
      <c r="F10" s="834"/>
    </row>
    <row r="11" spans="1:6" ht="12.75" customHeight="1">
      <c r="A11" s="304" t="s">
        <v>34</v>
      </c>
      <c r="B11" s="305" t="s">
        <v>368</v>
      </c>
      <c r="C11" s="744">
        <v>65523</v>
      </c>
      <c r="D11" s="305" t="s">
        <v>61</v>
      </c>
      <c r="E11" s="746">
        <v>50153</v>
      </c>
      <c r="F11" s="834"/>
    </row>
    <row r="12" spans="1:6" ht="12.75" customHeight="1">
      <c r="A12" s="304" t="s">
        <v>35</v>
      </c>
      <c r="B12" s="305" t="s">
        <v>336</v>
      </c>
      <c r="C12" s="94">
        <v>790</v>
      </c>
      <c r="D12" s="305" t="s">
        <v>22</v>
      </c>
      <c r="E12" s="286"/>
      <c r="F12" s="834"/>
    </row>
    <row r="13" spans="1:6" ht="12.75" customHeight="1">
      <c r="A13" s="304" t="s">
        <v>36</v>
      </c>
      <c r="B13" s="305" t="s">
        <v>337</v>
      </c>
      <c r="C13" s="281"/>
      <c r="D13" s="48"/>
      <c r="E13" s="286"/>
      <c r="F13" s="834"/>
    </row>
    <row r="14" spans="1:6" ht="12.75" customHeight="1">
      <c r="A14" s="304" t="s">
        <v>37</v>
      </c>
      <c r="B14" s="307" t="s">
        <v>338</v>
      </c>
      <c r="C14" s="282"/>
      <c r="D14" s="48"/>
      <c r="E14" s="286"/>
      <c r="F14" s="834"/>
    </row>
    <row r="15" spans="1:6" ht="12.75" customHeight="1">
      <c r="A15" s="304" t="s">
        <v>38</v>
      </c>
      <c r="B15" s="48"/>
      <c r="C15" s="281"/>
      <c r="D15" s="48"/>
      <c r="E15" s="286"/>
      <c r="F15" s="834"/>
    </row>
    <row r="16" spans="1:6" ht="12.75" customHeight="1">
      <c r="A16" s="304" t="s">
        <v>39</v>
      </c>
      <c r="B16" s="48"/>
      <c r="C16" s="281"/>
      <c r="D16" s="48"/>
      <c r="E16" s="286"/>
      <c r="F16" s="834"/>
    </row>
    <row r="17" spans="1:6" ht="12.75" customHeight="1" thickBot="1">
      <c r="A17" s="304" t="s">
        <v>40</v>
      </c>
      <c r="B17" s="61"/>
      <c r="C17" s="283"/>
      <c r="D17" s="48"/>
      <c r="E17" s="287"/>
      <c r="F17" s="834"/>
    </row>
    <row r="18" spans="1:6" ht="15.75" customHeight="1" thickBot="1">
      <c r="A18" s="308" t="s">
        <v>41</v>
      </c>
      <c r="B18" s="135" t="s">
        <v>361</v>
      </c>
      <c r="C18" s="284">
        <f>+C6+C7+C8+C9+C10+C12+C13+C14+C15+C16+C17</f>
        <v>2124184</v>
      </c>
      <c r="D18" s="135" t="s">
        <v>360</v>
      </c>
      <c r="E18" s="288">
        <f>SUM(E6:E17)</f>
        <v>2143528</v>
      </c>
      <c r="F18" s="834"/>
    </row>
    <row r="19" spans="1:6" ht="12.75" customHeight="1">
      <c r="A19" s="309" t="s">
        <v>42</v>
      </c>
      <c r="B19" s="310" t="s">
        <v>339</v>
      </c>
      <c r="C19" s="311">
        <f>+C20+C21+C22+C23</f>
        <v>33329</v>
      </c>
      <c r="D19" s="312" t="s">
        <v>234</v>
      </c>
      <c r="E19" s="289"/>
      <c r="F19" s="834"/>
    </row>
    <row r="20" spans="1:6" ht="12.75" customHeight="1">
      <c r="A20" s="313" t="s">
        <v>43</v>
      </c>
      <c r="B20" s="312" t="s">
        <v>273</v>
      </c>
      <c r="C20" s="94">
        <v>33329</v>
      </c>
      <c r="D20" s="312" t="s">
        <v>235</v>
      </c>
      <c r="E20" s="95"/>
      <c r="F20" s="834"/>
    </row>
    <row r="21" spans="1:6" ht="12.75" customHeight="1">
      <c r="A21" s="313" t="s">
        <v>44</v>
      </c>
      <c r="B21" s="312" t="s">
        <v>274</v>
      </c>
      <c r="C21" s="94"/>
      <c r="D21" s="312" t="s">
        <v>175</v>
      </c>
      <c r="E21" s="95">
        <v>371096</v>
      </c>
      <c r="F21" s="834"/>
    </row>
    <row r="22" spans="1:6" ht="12.75" customHeight="1">
      <c r="A22" s="313" t="s">
        <v>45</v>
      </c>
      <c r="B22" s="312" t="s">
        <v>340</v>
      </c>
      <c r="C22" s="94"/>
      <c r="D22" s="312" t="s">
        <v>176</v>
      </c>
      <c r="E22" s="95"/>
      <c r="F22" s="834"/>
    </row>
    <row r="23" spans="1:6" ht="12.75" customHeight="1">
      <c r="A23" s="313" t="s">
        <v>46</v>
      </c>
      <c r="B23" s="312" t="s">
        <v>341</v>
      </c>
      <c r="C23" s="94"/>
      <c r="D23" s="310" t="s">
        <v>348</v>
      </c>
      <c r="E23" s="95"/>
      <c r="F23" s="834"/>
    </row>
    <row r="24" spans="1:6" ht="12.75" customHeight="1">
      <c r="A24" s="313" t="s">
        <v>47</v>
      </c>
      <c r="B24" s="312" t="s">
        <v>342</v>
      </c>
      <c r="C24" s="314">
        <f>+C25+C26</f>
        <v>402280</v>
      </c>
      <c r="D24" s="312" t="s">
        <v>236</v>
      </c>
      <c r="E24" s="95"/>
      <c r="F24" s="834"/>
    </row>
    <row r="25" spans="1:6" ht="12.75" customHeight="1">
      <c r="A25" s="309" t="s">
        <v>48</v>
      </c>
      <c r="B25" s="310" t="s">
        <v>343</v>
      </c>
      <c r="C25" s="285">
        <v>371096</v>
      </c>
      <c r="D25" s="303" t="s">
        <v>237</v>
      </c>
      <c r="E25" s="289"/>
      <c r="F25" s="834"/>
    </row>
    <row r="26" spans="1:6" ht="12.75" customHeight="1" thickBot="1">
      <c r="A26" s="313" t="s">
        <v>49</v>
      </c>
      <c r="B26" s="312" t="s">
        <v>648</v>
      </c>
      <c r="C26" s="686">
        <v>31184</v>
      </c>
      <c r="D26" s="48"/>
      <c r="E26" s="95"/>
      <c r="F26" s="834"/>
    </row>
    <row r="27" spans="1:6" ht="15.75" customHeight="1" thickBot="1">
      <c r="A27" s="308" t="s">
        <v>50</v>
      </c>
      <c r="B27" s="135" t="s">
        <v>358</v>
      </c>
      <c r="C27" s="284">
        <f>+C19+C24</f>
        <v>435609</v>
      </c>
      <c r="D27" s="135" t="s">
        <v>359</v>
      </c>
      <c r="E27" s="288">
        <f>SUM(E19:E26)</f>
        <v>371096</v>
      </c>
      <c r="F27" s="834"/>
    </row>
    <row r="28" spans="1:6" ht="18" customHeight="1" thickBot="1">
      <c r="A28" s="308" t="s">
        <v>51</v>
      </c>
      <c r="B28" s="315" t="s">
        <v>346</v>
      </c>
      <c r="C28" s="284">
        <f>+C18+C27</f>
        <v>2559793</v>
      </c>
      <c r="D28" s="315" t="s">
        <v>349</v>
      </c>
      <c r="E28" s="288">
        <f>+E18+E27</f>
        <v>2514624</v>
      </c>
      <c r="F28" s="834"/>
    </row>
    <row r="29" spans="1:6" ht="18" customHeight="1" thickBot="1">
      <c r="A29" s="308" t="s">
        <v>52</v>
      </c>
      <c r="B29" s="135" t="s">
        <v>344</v>
      </c>
      <c r="C29" s="319"/>
      <c r="D29" s="135" t="s">
        <v>350</v>
      </c>
      <c r="E29" s="318"/>
      <c r="F29" s="834"/>
    </row>
    <row r="30" spans="1:6" ht="13.5" thickBot="1">
      <c r="A30" s="308" t="s">
        <v>53</v>
      </c>
      <c r="B30" s="316" t="s">
        <v>345</v>
      </c>
      <c r="C30" s="317">
        <f>+C28+C29</f>
        <v>2559793</v>
      </c>
      <c r="D30" s="316" t="s">
        <v>351</v>
      </c>
      <c r="E30" s="317">
        <f>+E28+E29</f>
        <v>2514624</v>
      </c>
      <c r="F30" s="834"/>
    </row>
    <row r="31" spans="1:6" ht="13.5" thickBot="1">
      <c r="A31" s="308" t="s">
        <v>54</v>
      </c>
      <c r="B31" s="316" t="s">
        <v>180</v>
      </c>
      <c r="C31" s="317">
        <f>IF(C18-E18&lt;0,E18-C18,"-")</f>
        <v>19344</v>
      </c>
      <c r="D31" s="316" t="s">
        <v>181</v>
      </c>
      <c r="E31" s="317" t="str">
        <f>IF(C18-E18&gt;0,C18-E18,"-")</f>
        <v>-</v>
      </c>
      <c r="F31" s="834"/>
    </row>
    <row r="32" spans="1:6" ht="13.5" thickBot="1">
      <c r="A32" s="308" t="s">
        <v>55</v>
      </c>
      <c r="B32" s="316" t="s">
        <v>352</v>
      </c>
      <c r="C32" s="317">
        <f>IF(C18+C19-E28&lt;0,E28-(C18+C19),"-")</f>
        <v>357111</v>
      </c>
      <c r="D32" s="316" t="s">
        <v>353</v>
      </c>
      <c r="E32" s="317" t="str">
        <f>IF(C18+C19-E28&gt;0,C18+C19-E28,"-")</f>
        <v>-</v>
      </c>
      <c r="F32" s="834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26/2013.(IX.16.) önkormányzati rendelethez
 2.1. mell.a 4/2013.(II.15.) rend.-hez
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57" customWidth="1"/>
    <col min="2" max="2" width="55.125" style="164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290" t="s">
        <v>179</v>
      </c>
      <c r="C1" s="291"/>
      <c r="D1" s="291"/>
      <c r="E1" s="291"/>
      <c r="F1" s="834"/>
    </row>
    <row r="2" spans="5:6" ht="14.25" thickBot="1">
      <c r="E2" s="292" t="s">
        <v>72</v>
      </c>
      <c r="F2" s="834"/>
    </row>
    <row r="3" spans="1:6" ht="13.5" thickBot="1">
      <c r="A3" s="821" t="s">
        <v>81</v>
      </c>
      <c r="B3" s="293" t="s">
        <v>65</v>
      </c>
      <c r="C3" s="294"/>
      <c r="D3" s="293" t="s">
        <v>69</v>
      </c>
      <c r="E3" s="295"/>
      <c r="F3" s="834"/>
    </row>
    <row r="4" spans="1:6" s="296" customFormat="1" ht="24.75" thickBot="1">
      <c r="A4" s="822"/>
      <c r="B4" s="165" t="s">
        <v>73</v>
      </c>
      <c r="C4" s="166" t="s">
        <v>297</v>
      </c>
      <c r="D4" s="165" t="s">
        <v>73</v>
      </c>
      <c r="E4" s="53" t="s">
        <v>297</v>
      </c>
      <c r="F4" s="834"/>
    </row>
    <row r="5" spans="1:6" s="296" customFormat="1" ht="13.5" thickBot="1">
      <c r="A5" s="297">
        <v>1</v>
      </c>
      <c r="B5" s="298">
        <v>2</v>
      </c>
      <c r="C5" s="299">
        <v>3</v>
      </c>
      <c r="D5" s="298">
        <v>4</v>
      </c>
      <c r="E5" s="300">
        <v>5</v>
      </c>
      <c r="F5" s="834"/>
    </row>
    <row r="6" spans="1:6" ht="12.75" customHeight="1">
      <c r="A6" s="302" t="s">
        <v>29</v>
      </c>
      <c r="B6" s="303" t="s">
        <v>388</v>
      </c>
      <c r="C6" s="747">
        <v>25016</v>
      </c>
      <c r="D6" s="303" t="s">
        <v>299</v>
      </c>
      <c r="E6" s="745">
        <v>209523</v>
      </c>
      <c r="F6" s="834"/>
    </row>
    <row r="7" spans="1:6" ht="22.5" customHeight="1">
      <c r="A7" s="304" t="s">
        <v>30</v>
      </c>
      <c r="B7" s="305" t="s">
        <v>362</v>
      </c>
      <c r="C7" s="281"/>
      <c r="D7" s="305" t="s">
        <v>225</v>
      </c>
      <c r="E7" s="746">
        <v>109552</v>
      </c>
      <c r="F7" s="834"/>
    </row>
    <row r="8" spans="1:6" ht="12.75" customHeight="1">
      <c r="A8" s="304" t="s">
        <v>31</v>
      </c>
      <c r="B8" s="305" t="s">
        <v>173</v>
      </c>
      <c r="C8" s="686">
        <v>25000</v>
      </c>
      <c r="D8" s="305" t="s">
        <v>329</v>
      </c>
      <c r="E8" s="286">
        <v>10440</v>
      </c>
      <c r="F8" s="834"/>
    </row>
    <row r="9" spans="1:6" ht="12.75" customHeight="1">
      <c r="A9" s="304" t="s">
        <v>32</v>
      </c>
      <c r="B9" s="305" t="s">
        <v>210</v>
      </c>
      <c r="C9" s="281"/>
      <c r="D9" s="305" t="s">
        <v>369</v>
      </c>
      <c r="E9" s="286"/>
      <c r="F9" s="834"/>
    </row>
    <row r="10" spans="1:6" ht="12.75" customHeight="1">
      <c r="A10" s="304" t="s">
        <v>33</v>
      </c>
      <c r="B10" s="305" t="s">
        <v>260</v>
      </c>
      <c r="C10" s="281"/>
      <c r="D10" s="305" t="s">
        <v>370</v>
      </c>
      <c r="E10" s="286">
        <v>10440</v>
      </c>
      <c r="F10" s="834"/>
    </row>
    <row r="11" spans="1:6" ht="12.75" customHeight="1">
      <c r="A11" s="304" t="s">
        <v>34</v>
      </c>
      <c r="B11" s="305" t="s">
        <v>363</v>
      </c>
      <c r="C11" s="282"/>
      <c r="D11" s="321" t="s">
        <v>371</v>
      </c>
      <c r="E11" s="286"/>
      <c r="F11" s="834"/>
    </row>
    <row r="12" spans="1:6" ht="12.75" customHeight="1">
      <c r="A12" s="304" t="s">
        <v>35</v>
      </c>
      <c r="B12" s="305" t="s">
        <v>364</v>
      </c>
      <c r="C12" s="281"/>
      <c r="D12" s="321" t="s">
        <v>302</v>
      </c>
      <c r="E12" s="286"/>
      <c r="F12" s="834"/>
    </row>
    <row r="13" spans="1:6" ht="12.75" customHeight="1">
      <c r="A13" s="304" t="s">
        <v>36</v>
      </c>
      <c r="B13" s="305" t="s">
        <v>367</v>
      </c>
      <c r="C13" s="686">
        <v>244809</v>
      </c>
      <c r="D13" s="322" t="s">
        <v>303</v>
      </c>
      <c r="E13" s="286"/>
      <c r="F13" s="834"/>
    </row>
    <row r="14" spans="1:6" ht="12.75" customHeight="1">
      <c r="A14" s="304" t="s">
        <v>37</v>
      </c>
      <c r="B14" s="323" t="s">
        <v>386</v>
      </c>
      <c r="C14" s="744">
        <v>242769</v>
      </c>
      <c r="D14" s="321" t="s">
        <v>372</v>
      </c>
      <c r="E14" s="286"/>
      <c r="F14" s="834"/>
    </row>
    <row r="15" spans="1:6" ht="22.5" customHeight="1">
      <c r="A15" s="304" t="s">
        <v>38</v>
      </c>
      <c r="B15" s="305" t="s">
        <v>365</v>
      </c>
      <c r="C15" s="282">
        <v>13719</v>
      </c>
      <c r="D15" s="321" t="s">
        <v>373</v>
      </c>
      <c r="E15" s="286"/>
      <c r="F15" s="834"/>
    </row>
    <row r="16" spans="1:6" ht="12.75" customHeight="1">
      <c r="A16" s="304" t="s">
        <v>39</v>
      </c>
      <c r="B16" s="305" t="s">
        <v>366</v>
      </c>
      <c r="C16" s="286"/>
      <c r="D16" s="305" t="s">
        <v>61</v>
      </c>
      <c r="E16" s="746">
        <v>26402</v>
      </c>
      <c r="F16" s="834"/>
    </row>
    <row r="17" spans="1:6" ht="12.75" customHeight="1" thickBot="1">
      <c r="A17" s="365" t="s">
        <v>40</v>
      </c>
      <c r="B17" s="366"/>
      <c r="C17" s="367"/>
      <c r="D17" s="366" t="s">
        <v>22</v>
      </c>
      <c r="E17" s="333"/>
      <c r="F17" s="834"/>
    </row>
    <row r="18" spans="1:6" ht="15.75" customHeight="1" thickBot="1">
      <c r="A18" s="308" t="s">
        <v>41</v>
      </c>
      <c r="B18" s="135" t="s">
        <v>167</v>
      </c>
      <c r="C18" s="284">
        <f>+C6+C7+C8+C9+C10+C11+C12+C13+C15+C16+C17</f>
        <v>308544</v>
      </c>
      <c r="D18" s="135" t="s">
        <v>168</v>
      </c>
      <c r="E18" s="288">
        <f>+E6+E7+E8+E16+E17</f>
        <v>355917</v>
      </c>
      <c r="F18" s="834"/>
    </row>
    <row r="19" spans="1:6" ht="12.75" customHeight="1">
      <c r="A19" s="324" t="s">
        <v>42</v>
      </c>
      <c r="B19" s="325" t="s">
        <v>385</v>
      </c>
      <c r="C19" s="332">
        <f>+C20+C21+C22+C23+C24</f>
        <v>6984</v>
      </c>
      <c r="D19" s="312" t="s">
        <v>234</v>
      </c>
      <c r="E19" s="93"/>
      <c r="F19" s="834"/>
    </row>
    <row r="20" spans="1:6" ht="12.75" customHeight="1">
      <c r="A20" s="304" t="s">
        <v>43</v>
      </c>
      <c r="B20" s="326" t="s">
        <v>374</v>
      </c>
      <c r="C20" s="94">
        <v>6984</v>
      </c>
      <c r="D20" s="312" t="s">
        <v>238</v>
      </c>
      <c r="E20" s="95"/>
      <c r="F20" s="834"/>
    </row>
    <row r="21" spans="1:6" ht="12.75" customHeight="1">
      <c r="A21" s="324" t="s">
        <v>44</v>
      </c>
      <c r="B21" s="326" t="s">
        <v>375</v>
      </c>
      <c r="C21" s="94"/>
      <c r="D21" s="312" t="s">
        <v>175</v>
      </c>
      <c r="E21" s="95"/>
      <c r="F21" s="834"/>
    </row>
    <row r="22" spans="1:6" ht="12.75" customHeight="1">
      <c r="A22" s="304" t="s">
        <v>45</v>
      </c>
      <c r="B22" s="326" t="s">
        <v>376</v>
      </c>
      <c r="C22" s="94"/>
      <c r="D22" s="312" t="s">
        <v>176</v>
      </c>
      <c r="E22" s="746">
        <v>23739</v>
      </c>
      <c r="F22" s="834"/>
    </row>
    <row r="23" spans="1:6" ht="12.75" customHeight="1">
      <c r="A23" s="324" t="s">
        <v>46</v>
      </c>
      <c r="B23" s="326" t="s">
        <v>377</v>
      </c>
      <c r="C23" s="94"/>
      <c r="D23" s="310" t="s">
        <v>348</v>
      </c>
      <c r="E23" s="95"/>
      <c r="F23" s="834"/>
    </row>
    <row r="24" spans="1:6" ht="12.75" customHeight="1">
      <c r="A24" s="304" t="s">
        <v>47</v>
      </c>
      <c r="B24" s="327" t="s">
        <v>378</v>
      </c>
      <c r="C24" s="94"/>
      <c r="D24" s="312" t="s">
        <v>239</v>
      </c>
      <c r="E24" s="95"/>
      <c r="F24" s="834"/>
    </row>
    <row r="25" spans="1:6" ht="12.75" customHeight="1">
      <c r="A25" s="324" t="s">
        <v>48</v>
      </c>
      <c r="B25" s="328" t="s">
        <v>379</v>
      </c>
      <c r="C25" s="314">
        <f>+C26+C27+C28+C29+C30</f>
        <v>18959</v>
      </c>
      <c r="D25" s="329" t="s">
        <v>237</v>
      </c>
      <c r="E25" s="95"/>
      <c r="F25" s="834"/>
    </row>
    <row r="26" spans="1:6" ht="12.75" customHeight="1">
      <c r="A26" s="304" t="s">
        <v>49</v>
      </c>
      <c r="B26" s="327" t="s">
        <v>380</v>
      </c>
      <c r="C26" s="94">
        <v>18959</v>
      </c>
      <c r="D26" s="329" t="s">
        <v>387</v>
      </c>
      <c r="E26" s="95"/>
      <c r="F26" s="834"/>
    </row>
    <row r="27" spans="1:6" ht="12.75" customHeight="1">
      <c r="A27" s="324" t="s">
        <v>50</v>
      </c>
      <c r="B27" s="327" t="s">
        <v>381</v>
      </c>
      <c r="C27" s="94"/>
      <c r="D27" s="320"/>
      <c r="E27" s="95"/>
      <c r="F27" s="834"/>
    </row>
    <row r="28" spans="1:6" ht="12.75" customHeight="1">
      <c r="A28" s="304" t="s">
        <v>51</v>
      </c>
      <c r="B28" s="326" t="s">
        <v>382</v>
      </c>
      <c r="C28" s="686"/>
      <c r="D28" s="132"/>
      <c r="E28" s="95"/>
      <c r="F28" s="834"/>
    </row>
    <row r="29" spans="1:6" ht="12.75" customHeight="1">
      <c r="A29" s="324" t="s">
        <v>52</v>
      </c>
      <c r="B29" s="330" t="s">
        <v>383</v>
      </c>
      <c r="C29" s="94"/>
      <c r="D29" s="48"/>
      <c r="E29" s="95"/>
      <c r="F29" s="834"/>
    </row>
    <row r="30" spans="1:6" ht="12.75" customHeight="1" thickBot="1">
      <c r="A30" s="304" t="s">
        <v>53</v>
      </c>
      <c r="B30" s="331" t="s">
        <v>384</v>
      </c>
      <c r="C30" s="94"/>
      <c r="D30" s="132"/>
      <c r="E30" s="95"/>
      <c r="F30" s="834"/>
    </row>
    <row r="31" spans="1:6" ht="21.75" customHeight="1" thickBot="1">
      <c r="A31" s="308" t="s">
        <v>54</v>
      </c>
      <c r="B31" s="135" t="s">
        <v>410</v>
      </c>
      <c r="C31" s="284">
        <f>+C19+C25</f>
        <v>25943</v>
      </c>
      <c r="D31" s="135" t="s">
        <v>411</v>
      </c>
      <c r="E31" s="288">
        <f>SUM(E19:E30)</f>
        <v>23739</v>
      </c>
      <c r="F31" s="834"/>
    </row>
    <row r="32" spans="1:6" ht="18" customHeight="1" thickBot="1">
      <c r="A32" s="308" t="s">
        <v>55</v>
      </c>
      <c r="B32" s="315" t="s">
        <v>408</v>
      </c>
      <c r="C32" s="284">
        <f>+C18+C31</f>
        <v>334487</v>
      </c>
      <c r="D32" s="315" t="s">
        <v>412</v>
      </c>
      <c r="E32" s="288">
        <f>+E18+E31</f>
        <v>379656</v>
      </c>
      <c r="F32" s="834"/>
    </row>
    <row r="33" spans="1:6" ht="18" customHeight="1" thickBot="1">
      <c r="A33" s="308" t="s">
        <v>56</v>
      </c>
      <c r="B33" s="135" t="s">
        <v>344</v>
      </c>
      <c r="C33" s="319"/>
      <c r="D33" s="135" t="s">
        <v>350</v>
      </c>
      <c r="E33" s="318"/>
      <c r="F33" s="834"/>
    </row>
    <row r="34" spans="1:6" ht="13.5" thickBot="1">
      <c r="A34" s="308" t="s">
        <v>57</v>
      </c>
      <c r="B34" s="316" t="s">
        <v>409</v>
      </c>
      <c r="C34" s="317">
        <f>+C32+C33</f>
        <v>334487</v>
      </c>
      <c r="D34" s="316" t="s">
        <v>413</v>
      </c>
      <c r="E34" s="317">
        <f>+E32+E33</f>
        <v>379656</v>
      </c>
      <c r="F34" s="834"/>
    </row>
    <row r="35" spans="1:6" ht="13.5" thickBot="1">
      <c r="A35" s="308" t="s">
        <v>143</v>
      </c>
      <c r="B35" s="316" t="s">
        <v>180</v>
      </c>
      <c r="C35" s="317">
        <f>IF(C18-E18&lt;0,E18-C18,"-")</f>
        <v>47373</v>
      </c>
      <c r="D35" s="316" t="s">
        <v>181</v>
      </c>
      <c r="E35" s="317" t="str">
        <f>IF(C18-E18&gt;0,C18-E18,"-")</f>
        <v>-</v>
      </c>
      <c r="F35" s="834"/>
    </row>
    <row r="36" spans="1:6" ht="13.5" thickBot="1">
      <c r="A36" s="308" t="s">
        <v>144</v>
      </c>
      <c r="B36" s="316" t="s">
        <v>352</v>
      </c>
      <c r="C36" s="317">
        <f>IF(C18+C19-E32&lt;0,E32-(C18+C19),"-")</f>
        <v>64128</v>
      </c>
      <c r="D36" s="316" t="s">
        <v>353</v>
      </c>
      <c r="E36" s="317" t="str">
        <f>IF(C18+C19-E32&gt;0,C18+C19-E32,"-")</f>
        <v>-</v>
      </c>
      <c r="F36" s="834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26/2013.(IX.16.) önkormányzati rendelethez
2.2 mell.a 4/2013.(II.15.) rend.-hez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5.625" style="144" customWidth="1"/>
    <col min="2" max="2" width="54.00390625" style="144" bestFit="1" customWidth="1"/>
    <col min="3" max="3" width="17.00390625" style="144" customWidth="1"/>
    <col min="4" max="7" width="14.00390625" style="144" customWidth="1"/>
    <col min="8" max="16384" width="9.375" style="144" customWidth="1"/>
  </cols>
  <sheetData>
    <row r="1" spans="1:7" ht="33" customHeight="1">
      <c r="A1" s="823" t="s">
        <v>542</v>
      </c>
      <c r="B1" s="823"/>
      <c r="C1" s="823"/>
      <c r="D1" s="823"/>
      <c r="E1" s="823"/>
      <c r="F1" s="823"/>
      <c r="G1" s="823"/>
    </row>
    <row r="2" spans="1:8" ht="15.75" customHeight="1" thickBot="1">
      <c r="A2" s="145"/>
      <c r="B2" s="145"/>
      <c r="C2" s="145"/>
      <c r="D2" s="824"/>
      <c r="E2" s="824"/>
      <c r="F2" s="835" t="s">
        <v>64</v>
      </c>
      <c r="G2" s="835"/>
      <c r="H2" s="152"/>
    </row>
    <row r="3" spans="1:7" ht="63" customHeight="1">
      <c r="A3" s="839" t="s">
        <v>27</v>
      </c>
      <c r="B3" s="841" t="s">
        <v>251</v>
      </c>
      <c r="C3" s="517" t="s">
        <v>543</v>
      </c>
      <c r="D3" s="841" t="s">
        <v>407</v>
      </c>
      <c r="E3" s="841"/>
      <c r="F3" s="841"/>
      <c r="G3" s="837" t="s">
        <v>390</v>
      </c>
    </row>
    <row r="4" spans="1:7" ht="15.75" thickBot="1">
      <c r="A4" s="840"/>
      <c r="B4" s="842"/>
      <c r="C4" s="147"/>
      <c r="D4" s="147">
        <v>2013</v>
      </c>
      <c r="E4" s="147">
        <v>2014</v>
      </c>
      <c r="F4" s="147">
        <v>2015</v>
      </c>
      <c r="G4" s="838"/>
    </row>
    <row r="5" spans="1:7" ht="15.75" thickBot="1">
      <c r="A5" s="149">
        <v>1</v>
      </c>
      <c r="B5" s="150">
        <v>2</v>
      </c>
      <c r="C5" s="150"/>
      <c r="D5" s="150">
        <v>3</v>
      </c>
      <c r="E5" s="150">
        <v>4</v>
      </c>
      <c r="F5" s="150">
        <v>5</v>
      </c>
      <c r="G5" s="151">
        <v>6</v>
      </c>
    </row>
    <row r="6" spans="1:7" ht="15">
      <c r="A6" s="148" t="s">
        <v>29</v>
      </c>
      <c r="B6" s="159" t="s">
        <v>544</v>
      </c>
      <c r="C6" s="159">
        <v>299069</v>
      </c>
      <c r="D6" s="770">
        <v>22780</v>
      </c>
      <c r="E6" s="770">
        <v>20632</v>
      </c>
      <c r="F6" s="770">
        <v>20632</v>
      </c>
      <c r="G6" s="154">
        <f aca="true" t="shared" si="0" ref="G6:G15">SUM(D6:F6)</f>
        <v>64044</v>
      </c>
    </row>
    <row r="7" spans="1:7" ht="15">
      <c r="A7" s="146" t="s">
        <v>30</v>
      </c>
      <c r="B7" s="160" t="s">
        <v>545</v>
      </c>
      <c r="C7" s="160">
        <v>80003</v>
      </c>
      <c r="D7" s="161"/>
      <c r="E7" s="161"/>
      <c r="F7" s="161"/>
      <c r="G7" s="155">
        <f t="shared" si="0"/>
        <v>0</v>
      </c>
    </row>
    <row r="8" spans="1:7" ht="15">
      <c r="A8" s="146" t="s">
        <v>31</v>
      </c>
      <c r="B8" s="160" t="s">
        <v>546</v>
      </c>
      <c r="C8" s="160">
        <v>23444</v>
      </c>
      <c r="D8" s="161">
        <v>1209</v>
      </c>
      <c r="E8" s="161">
        <v>1612</v>
      </c>
      <c r="F8" s="161">
        <v>1612</v>
      </c>
      <c r="G8" s="155">
        <f t="shared" si="0"/>
        <v>4433</v>
      </c>
    </row>
    <row r="9" spans="1:7" ht="15">
      <c r="A9" s="146" t="s">
        <v>32</v>
      </c>
      <c r="B9" s="160" t="s">
        <v>547</v>
      </c>
      <c r="C9" s="160">
        <v>7208</v>
      </c>
      <c r="D9" s="161">
        <v>390</v>
      </c>
      <c r="E9" s="161">
        <v>520</v>
      </c>
      <c r="F9" s="161">
        <v>520</v>
      </c>
      <c r="G9" s="155">
        <f t="shared" si="0"/>
        <v>1430</v>
      </c>
    </row>
    <row r="10" spans="1:7" ht="15">
      <c r="A10" s="146" t="s">
        <v>33</v>
      </c>
      <c r="B10" s="769" t="s">
        <v>670</v>
      </c>
      <c r="C10" s="162"/>
      <c r="D10" s="163"/>
      <c r="E10" s="163">
        <v>660</v>
      </c>
      <c r="F10" s="163">
        <v>660</v>
      </c>
      <c r="G10" s="155">
        <f t="shared" si="0"/>
        <v>1320</v>
      </c>
    </row>
    <row r="11" spans="1:7" ht="15">
      <c r="A11" s="146" t="s">
        <v>34</v>
      </c>
      <c r="B11" s="769" t="s">
        <v>671</v>
      </c>
      <c r="C11" s="162"/>
      <c r="D11" s="163"/>
      <c r="E11" s="772">
        <v>31184</v>
      </c>
      <c r="F11" s="163"/>
      <c r="G11" s="155">
        <f t="shared" si="0"/>
        <v>31184</v>
      </c>
    </row>
    <row r="12" spans="1:7" ht="15">
      <c r="A12" s="146" t="s">
        <v>35</v>
      </c>
      <c r="B12" s="769" t="s">
        <v>672</v>
      </c>
      <c r="C12" s="162"/>
      <c r="D12" s="163"/>
      <c r="E12" s="772">
        <v>1337</v>
      </c>
      <c r="F12" s="772">
        <v>1337</v>
      </c>
      <c r="G12" s="155">
        <f t="shared" si="0"/>
        <v>2674</v>
      </c>
    </row>
    <row r="13" spans="1:7" ht="15">
      <c r="A13" s="146" t="s">
        <v>36</v>
      </c>
      <c r="B13" s="162" t="s">
        <v>548</v>
      </c>
      <c r="C13" s="162">
        <v>371096</v>
      </c>
      <c r="D13" s="163">
        <v>371096</v>
      </c>
      <c r="E13" s="163"/>
      <c r="F13" s="163"/>
      <c r="G13" s="155">
        <f t="shared" si="0"/>
        <v>371096</v>
      </c>
    </row>
    <row r="14" spans="1:7" ht="15">
      <c r="A14" s="146" t="s">
        <v>37</v>
      </c>
      <c r="B14" s="769" t="s">
        <v>673</v>
      </c>
      <c r="C14" s="771"/>
      <c r="D14" s="772">
        <v>50000</v>
      </c>
      <c r="E14" s="163"/>
      <c r="F14" s="163"/>
      <c r="G14" s="155">
        <f t="shared" si="0"/>
        <v>50000</v>
      </c>
    </row>
    <row r="15" spans="1:7" ht="15.75" thickBot="1">
      <c r="A15" s="146" t="s">
        <v>38</v>
      </c>
      <c r="B15" s="162" t="s">
        <v>549</v>
      </c>
      <c r="C15" s="162">
        <v>14647</v>
      </c>
      <c r="D15" s="163"/>
      <c r="E15" s="163"/>
      <c r="F15" s="163"/>
      <c r="G15" s="155">
        <f t="shared" si="0"/>
        <v>0</v>
      </c>
    </row>
    <row r="16" spans="1:7" ht="15.75" thickBot="1">
      <c r="A16" s="149"/>
      <c r="B16" s="153" t="s">
        <v>253</v>
      </c>
      <c r="C16" s="153">
        <f>SUM(C6:C15)</f>
        <v>795467</v>
      </c>
      <c r="D16" s="156">
        <f>SUM(D6:D15)</f>
        <v>445475</v>
      </c>
      <c r="E16" s="156">
        <f>SUM(E6:E15)</f>
        <v>55945</v>
      </c>
      <c r="F16" s="156">
        <f>SUM(F6:F15)</f>
        <v>24761</v>
      </c>
      <c r="G16" s="157">
        <f>SUM(G6:G15)</f>
        <v>526181</v>
      </c>
    </row>
    <row r="21" spans="1:7" ht="36" customHeight="1">
      <c r="A21" s="823"/>
      <c r="B21" s="823"/>
      <c r="C21" s="823"/>
      <c r="D21" s="823"/>
      <c r="E21" s="823"/>
      <c r="F21" s="823"/>
      <c r="G21" s="823"/>
    </row>
    <row r="22" spans="1:7" ht="15">
      <c r="A22" s="145"/>
      <c r="B22" s="145"/>
      <c r="C22" s="145"/>
      <c r="D22" s="824"/>
      <c r="E22" s="824"/>
      <c r="F22" s="835"/>
      <c r="G22" s="835"/>
    </row>
    <row r="23" spans="1:7" ht="15">
      <c r="A23" s="836"/>
      <c r="B23" s="836"/>
      <c r="C23" s="762"/>
      <c r="D23" s="836"/>
      <c r="E23" s="836"/>
      <c r="F23" s="836"/>
      <c r="G23" s="836"/>
    </row>
    <row r="24" spans="1:7" ht="15">
      <c r="A24" s="836"/>
      <c r="B24" s="836"/>
      <c r="C24" s="762"/>
      <c r="D24" s="762"/>
      <c r="E24" s="762"/>
      <c r="F24" s="762"/>
      <c r="G24" s="836"/>
    </row>
    <row r="25" spans="1:7" ht="15">
      <c r="A25" s="763"/>
      <c r="B25" s="763"/>
      <c r="C25" s="763"/>
      <c r="D25" s="763"/>
      <c r="E25" s="763"/>
      <c r="F25" s="763"/>
      <c r="G25" s="763"/>
    </row>
    <row r="26" spans="1:7" ht="15">
      <c r="A26" s="763"/>
      <c r="B26" s="764"/>
      <c r="C26" s="764"/>
      <c r="D26" s="765"/>
      <c r="E26" s="765"/>
      <c r="F26" s="765"/>
      <c r="G26" s="766"/>
    </row>
    <row r="27" spans="1:7" ht="15">
      <c r="A27" s="763"/>
      <c r="B27" s="764"/>
      <c r="C27" s="764"/>
      <c r="D27" s="765"/>
      <c r="E27" s="765"/>
      <c r="F27" s="765"/>
      <c r="G27" s="766"/>
    </row>
    <row r="28" spans="1:7" ht="15">
      <c r="A28" s="763"/>
      <c r="B28" s="764"/>
      <c r="C28" s="764"/>
      <c r="D28" s="765"/>
      <c r="E28" s="765"/>
      <c r="F28" s="765"/>
      <c r="G28" s="766"/>
    </row>
    <row r="29" spans="1:7" ht="15">
      <c r="A29" s="763"/>
      <c r="B29" s="764"/>
      <c r="C29" s="764"/>
      <c r="D29" s="765"/>
      <c r="E29" s="765"/>
      <c r="F29" s="765"/>
      <c r="G29" s="766"/>
    </row>
    <row r="30" spans="1:7" ht="15">
      <c r="A30" s="763"/>
      <c r="B30" s="764"/>
      <c r="C30" s="764"/>
      <c r="D30" s="765"/>
      <c r="E30" s="765"/>
      <c r="F30" s="765"/>
      <c r="G30" s="766"/>
    </row>
    <row r="31" spans="1:7" ht="15">
      <c r="A31" s="763"/>
      <c r="B31" s="764"/>
      <c r="C31" s="764"/>
      <c r="D31" s="765"/>
      <c r="E31" s="765"/>
      <c r="F31" s="765"/>
      <c r="G31" s="766"/>
    </row>
    <row r="32" spans="1:7" ht="15">
      <c r="A32" s="763"/>
      <c r="B32" s="767"/>
      <c r="C32" s="767"/>
      <c r="D32" s="768"/>
      <c r="E32" s="768"/>
      <c r="F32" s="768"/>
      <c r="G32" s="768"/>
    </row>
  </sheetData>
  <sheetProtection/>
  <mergeCells count="14">
    <mergeCell ref="A1:G1"/>
    <mergeCell ref="D2:E2"/>
    <mergeCell ref="G3:G4"/>
    <mergeCell ref="A3:A4"/>
    <mergeCell ref="B3:B4"/>
    <mergeCell ref="D3:F3"/>
    <mergeCell ref="F2:G2"/>
    <mergeCell ref="A21:G21"/>
    <mergeCell ref="D22:E22"/>
    <mergeCell ref="F22:G22"/>
    <mergeCell ref="A23:A24"/>
    <mergeCell ref="B23:B24"/>
    <mergeCell ref="D23:F23"/>
    <mergeCell ref="G23:G24"/>
  </mergeCells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71" r:id="rId1"/>
  <headerFooter alignWithMargins="0">
    <oddHeader>&amp;R&amp;"Times New Roman CE,Félkövér dőlt"&amp;11 7. melléklet a 26/2013.(IX.16.) önkormányzati rendelethez 3. melléklet a 4/2013. (II.15.)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7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843" t="s">
        <v>2</v>
      </c>
      <c r="B1" s="843"/>
      <c r="C1" s="843"/>
      <c r="D1" s="843"/>
      <c r="E1" s="843"/>
      <c r="F1" s="843"/>
    </row>
    <row r="2" spans="1:6" ht="22.5" customHeight="1" thickBot="1">
      <c r="A2" s="164"/>
      <c r="B2" s="57"/>
      <c r="C2" s="57"/>
      <c r="D2" s="57"/>
      <c r="E2" s="57"/>
      <c r="F2" s="52" t="s">
        <v>72</v>
      </c>
    </row>
    <row r="3" spans="1:6" s="47" customFormat="1" ht="44.25" customHeight="1" thickBot="1">
      <c r="A3" s="165" t="s">
        <v>76</v>
      </c>
      <c r="B3" s="166" t="s">
        <v>77</v>
      </c>
      <c r="C3" s="166" t="s">
        <v>78</v>
      </c>
      <c r="D3" s="166" t="s">
        <v>0</v>
      </c>
      <c r="E3" s="166" t="s">
        <v>297</v>
      </c>
      <c r="F3" s="53" t="s">
        <v>1</v>
      </c>
    </row>
    <row r="4" spans="1:6" s="57" customFormat="1" ht="12" customHeight="1" thickBot="1">
      <c r="A4" s="54">
        <v>1</v>
      </c>
      <c r="B4" s="55">
        <v>2</v>
      </c>
      <c r="C4" s="55">
        <v>3</v>
      </c>
      <c r="D4" s="55">
        <v>4</v>
      </c>
      <c r="E4" s="55">
        <v>5</v>
      </c>
      <c r="F4" s="56" t="s">
        <v>95</v>
      </c>
    </row>
    <row r="5" spans="1:6" ht="15.75" customHeight="1">
      <c r="A5" s="48" t="s">
        <v>550</v>
      </c>
      <c r="B5" s="28">
        <v>118236</v>
      </c>
      <c r="C5" s="58">
        <v>2013</v>
      </c>
      <c r="D5" s="28"/>
      <c r="E5" s="28">
        <v>118236</v>
      </c>
      <c r="F5" s="59">
        <f aca="true" t="shared" si="0" ref="F5:F22">B5-D5-E5</f>
        <v>0</v>
      </c>
    </row>
    <row r="6" spans="1:6" ht="15.75" customHeight="1">
      <c r="A6" s="48" t="s">
        <v>551</v>
      </c>
      <c r="B6" s="28">
        <v>717</v>
      </c>
      <c r="C6" s="58">
        <v>2013</v>
      </c>
      <c r="D6" s="28"/>
      <c r="E6" s="28">
        <v>717</v>
      </c>
      <c r="F6" s="59">
        <f t="shared" si="0"/>
        <v>0</v>
      </c>
    </row>
    <row r="7" spans="1:6" ht="15.75" customHeight="1">
      <c r="A7" s="48" t="s">
        <v>552</v>
      </c>
      <c r="B7" s="28">
        <v>2286</v>
      </c>
      <c r="C7" s="58">
        <v>2013</v>
      </c>
      <c r="D7" s="28"/>
      <c r="E7" s="28">
        <v>2286</v>
      </c>
      <c r="F7" s="59">
        <f t="shared" si="0"/>
        <v>0</v>
      </c>
    </row>
    <row r="8" spans="1:6" ht="15.75" customHeight="1">
      <c r="A8" s="60" t="s">
        <v>553</v>
      </c>
      <c r="B8" s="688">
        <v>13226</v>
      </c>
      <c r="C8" s="58">
        <v>2013</v>
      </c>
      <c r="D8" s="28"/>
      <c r="E8" s="28">
        <v>13226</v>
      </c>
      <c r="F8" s="59">
        <f t="shared" si="0"/>
        <v>0</v>
      </c>
    </row>
    <row r="9" spans="1:6" ht="15.75" customHeight="1">
      <c r="A9" s="48" t="s">
        <v>554</v>
      </c>
      <c r="B9" s="688">
        <v>3989</v>
      </c>
      <c r="C9" s="58">
        <v>2013</v>
      </c>
      <c r="D9" s="28"/>
      <c r="E9" s="28">
        <v>3989</v>
      </c>
      <c r="F9" s="59">
        <f t="shared" si="0"/>
        <v>0</v>
      </c>
    </row>
    <row r="10" spans="1:6" ht="15.75" customHeight="1">
      <c r="A10" s="60" t="s">
        <v>555</v>
      </c>
      <c r="B10" s="28">
        <v>2040</v>
      </c>
      <c r="C10" s="58">
        <v>2013</v>
      </c>
      <c r="D10" s="28"/>
      <c r="E10" s="28">
        <v>2040</v>
      </c>
      <c r="F10" s="59">
        <f t="shared" si="0"/>
        <v>0</v>
      </c>
    </row>
    <row r="11" spans="1:6" ht="15.75" customHeight="1">
      <c r="A11" s="48" t="s">
        <v>556</v>
      </c>
      <c r="B11" s="28">
        <v>800</v>
      </c>
      <c r="C11" s="58">
        <v>2013</v>
      </c>
      <c r="D11" s="28"/>
      <c r="E11" s="28">
        <v>800</v>
      </c>
      <c r="F11" s="59">
        <f t="shared" si="0"/>
        <v>0</v>
      </c>
    </row>
    <row r="12" spans="1:6" ht="15.75" customHeight="1">
      <c r="A12" s="48" t="s">
        <v>557</v>
      </c>
      <c r="B12" s="774">
        <v>58162</v>
      </c>
      <c r="C12" s="58">
        <v>2013</v>
      </c>
      <c r="D12" s="28"/>
      <c r="E12" s="774">
        <v>58162</v>
      </c>
      <c r="F12" s="59">
        <f t="shared" si="0"/>
        <v>0</v>
      </c>
    </row>
    <row r="13" spans="1:6" ht="15.75" customHeight="1">
      <c r="A13" s="48" t="s">
        <v>558</v>
      </c>
      <c r="B13" s="28">
        <v>1377</v>
      </c>
      <c r="C13" s="58">
        <v>2012</v>
      </c>
      <c r="D13" s="28">
        <v>736</v>
      </c>
      <c r="E13" s="28">
        <v>641</v>
      </c>
      <c r="F13" s="59">
        <f t="shared" si="0"/>
        <v>0</v>
      </c>
    </row>
    <row r="14" spans="1:6" ht="15.75" customHeight="1">
      <c r="A14" s="48" t="s">
        <v>559</v>
      </c>
      <c r="B14" s="28">
        <v>2198</v>
      </c>
      <c r="C14" s="58">
        <v>2013</v>
      </c>
      <c r="D14" s="28"/>
      <c r="E14" s="28">
        <v>2198</v>
      </c>
      <c r="F14" s="59">
        <f t="shared" si="0"/>
        <v>0</v>
      </c>
    </row>
    <row r="15" spans="1:6" ht="15.75" customHeight="1">
      <c r="A15" s="60" t="s">
        <v>560</v>
      </c>
      <c r="B15" s="28">
        <v>823</v>
      </c>
      <c r="C15" s="58">
        <v>2012</v>
      </c>
      <c r="D15" s="28">
        <v>0</v>
      </c>
      <c r="E15" s="28">
        <v>823</v>
      </c>
      <c r="F15" s="59">
        <f t="shared" si="0"/>
        <v>0</v>
      </c>
    </row>
    <row r="16" spans="1:6" ht="15.75" customHeight="1">
      <c r="A16" s="48" t="s">
        <v>561</v>
      </c>
      <c r="B16" s="28">
        <v>1016</v>
      </c>
      <c r="C16" s="58">
        <v>2013</v>
      </c>
      <c r="D16" s="28"/>
      <c r="E16" s="28">
        <v>1016</v>
      </c>
      <c r="F16" s="59">
        <f t="shared" si="0"/>
        <v>0</v>
      </c>
    </row>
    <row r="17" spans="1:6" ht="15.75" customHeight="1">
      <c r="A17" s="60" t="s">
        <v>562</v>
      </c>
      <c r="B17" s="28">
        <v>3000</v>
      </c>
      <c r="C17" s="58">
        <v>2013</v>
      </c>
      <c r="D17" s="28"/>
      <c r="E17" s="28">
        <v>3000</v>
      </c>
      <c r="F17" s="59">
        <f t="shared" si="0"/>
        <v>0</v>
      </c>
    </row>
    <row r="18" spans="1:6" ht="15.75" customHeight="1">
      <c r="A18" s="48" t="s">
        <v>563</v>
      </c>
      <c r="B18" s="28">
        <v>228</v>
      </c>
      <c r="C18" s="58">
        <v>2013</v>
      </c>
      <c r="D18" s="28"/>
      <c r="E18" s="28">
        <v>228</v>
      </c>
      <c r="F18" s="59">
        <f t="shared" si="0"/>
        <v>0</v>
      </c>
    </row>
    <row r="19" spans="1:6" ht="15.75" customHeight="1">
      <c r="A19" s="694" t="s">
        <v>651</v>
      </c>
      <c r="B19" s="28">
        <v>1270</v>
      </c>
      <c r="C19" s="58">
        <v>2013</v>
      </c>
      <c r="D19" s="28"/>
      <c r="E19" s="28">
        <v>1270</v>
      </c>
      <c r="F19" s="59">
        <f t="shared" si="0"/>
        <v>0</v>
      </c>
    </row>
    <row r="20" spans="1:6" ht="15.75" customHeight="1">
      <c r="A20" s="708" t="s">
        <v>653</v>
      </c>
      <c r="B20" s="688">
        <v>600</v>
      </c>
      <c r="C20" s="709">
        <v>2013</v>
      </c>
      <c r="D20" s="688"/>
      <c r="E20" s="688">
        <v>600</v>
      </c>
      <c r="F20" s="59">
        <f t="shared" si="0"/>
        <v>0</v>
      </c>
    </row>
    <row r="21" spans="1:6" ht="25.5" customHeight="1">
      <c r="A21" s="773" t="s">
        <v>674</v>
      </c>
      <c r="B21" s="774">
        <v>291</v>
      </c>
      <c r="C21" s="775">
        <v>2013</v>
      </c>
      <c r="D21" s="774"/>
      <c r="E21" s="774">
        <v>291</v>
      </c>
      <c r="F21" s="59">
        <f t="shared" si="0"/>
        <v>0</v>
      </c>
    </row>
    <row r="22" spans="1:6" ht="15.75" customHeight="1" thickBot="1">
      <c r="A22" s="61"/>
      <c r="B22" s="29"/>
      <c r="C22" s="62"/>
      <c r="D22" s="29"/>
      <c r="E22" s="29"/>
      <c r="F22" s="63">
        <f t="shared" si="0"/>
        <v>0</v>
      </c>
    </row>
    <row r="23" spans="1:6" s="66" customFormat="1" ht="18" customHeight="1" thickBot="1">
      <c r="A23" s="167" t="s">
        <v>75</v>
      </c>
      <c r="B23" s="64">
        <f>SUM(B5:B22)</f>
        <v>210259</v>
      </c>
      <c r="C23" s="129"/>
      <c r="D23" s="64">
        <f>SUM(D5:D22)</f>
        <v>736</v>
      </c>
      <c r="E23" s="64">
        <f>SUM(E5:E22)</f>
        <v>209523</v>
      </c>
      <c r="F23" s="6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8. mell. 26/2013.(IX.16.) önk. rendelethez
 6. melléklet a 4/2013. (II.15.) önk.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843" t="s">
        <v>3</v>
      </c>
      <c r="B1" s="843"/>
      <c r="C1" s="843"/>
      <c r="D1" s="843"/>
      <c r="E1" s="843"/>
      <c r="F1" s="843"/>
    </row>
    <row r="2" spans="1:6" ht="23.25" customHeight="1" thickBot="1">
      <c r="A2" s="164"/>
      <c r="B2" s="57"/>
      <c r="C2" s="57"/>
      <c r="D2" s="57"/>
      <c r="E2" s="57"/>
      <c r="F2" s="52" t="s">
        <v>72</v>
      </c>
    </row>
    <row r="3" spans="1:6" s="47" customFormat="1" ht="48.75" customHeight="1" thickBot="1">
      <c r="A3" s="165" t="s">
        <v>79</v>
      </c>
      <c r="B3" s="166" t="s">
        <v>77</v>
      </c>
      <c r="C3" s="166" t="s">
        <v>78</v>
      </c>
      <c r="D3" s="166" t="s">
        <v>0</v>
      </c>
      <c r="E3" s="166" t="s">
        <v>297</v>
      </c>
      <c r="F3" s="53" t="s">
        <v>4</v>
      </c>
    </row>
    <row r="4" spans="1:6" s="57" customFormat="1" ht="15" customHeight="1" thickBot="1">
      <c r="A4" s="54">
        <v>1</v>
      </c>
      <c r="B4" s="55">
        <v>2</v>
      </c>
      <c r="C4" s="55">
        <v>3</v>
      </c>
      <c r="D4" s="55">
        <v>4</v>
      </c>
      <c r="E4" s="55">
        <v>5</v>
      </c>
      <c r="F4" s="56">
        <v>6</v>
      </c>
    </row>
    <row r="5" spans="1:6" ht="15.75" customHeight="1">
      <c r="A5" s="48" t="s">
        <v>564</v>
      </c>
      <c r="B5" s="28">
        <v>110199</v>
      </c>
      <c r="C5" s="58">
        <v>2013</v>
      </c>
      <c r="D5" s="28">
        <v>3328</v>
      </c>
      <c r="E5" s="28">
        <v>106871</v>
      </c>
      <c r="F5" s="70">
        <f aca="true" t="shared" si="0" ref="F5:F23">B5-D5-E5</f>
        <v>0</v>
      </c>
    </row>
    <row r="6" spans="1:6" ht="15.75" customHeight="1">
      <c r="A6" s="67" t="s">
        <v>565</v>
      </c>
      <c r="B6" s="68">
        <v>1270</v>
      </c>
      <c r="C6" s="69">
        <v>2013</v>
      </c>
      <c r="D6" s="68"/>
      <c r="E6" s="68">
        <v>1270</v>
      </c>
      <c r="F6" s="70">
        <f t="shared" si="0"/>
        <v>0</v>
      </c>
    </row>
    <row r="7" spans="1:6" ht="15.75" customHeight="1">
      <c r="A7" s="710" t="s">
        <v>649</v>
      </c>
      <c r="B7" s="711">
        <v>211</v>
      </c>
      <c r="C7" s="712">
        <v>2013</v>
      </c>
      <c r="D7" s="711"/>
      <c r="E7" s="711">
        <v>211</v>
      </c>
      <c r="F7" s="70">
        <f t="shared" si="0"/>
        <v>0</v>
      </c>
    </row>
    <row r="8" spans="1:6" ht="15.75" customHeight="1">
      <c r="A8" s="776" t="s">
        <v>675</v>
      </c>
      <c r="B8" s="777">
        <v>1200</v>
      </c>
      <c r="C8" s="778">
        <v>2013</v>
      </c>
      <c r="D8" s="777"/>
      <c r="E8" s="777">
        <v>1200</v>
      </c>
      <c r="F8" s="70">
        <f t="shared" si="0"/>
        <v>0</v>
      </c>
    </row>
    <row r="9" spans="1:6" ht="15.75" customHeight="1">
      <c r="A9" s="67"/>
      <c r="B9" s="68"/>
      <c r="C9" s="69"/>
      <c r="D9" s="68"/>
      <c r="E9" s="68"/>
      <c r="F9" s="70">
        <f t="shared" si="0"/>
        <v>0</v>
      </c>
    </row>
    <row r="10" spans="1:6" ht="15.75" customHeight="1">
      <c r="A10" s="67"/>
      <c r="B10" s="68"/>
      <c r="C10" s="69"/>
      <c r="D10" s="68"/>
      <c r="E10" s="68"/>
      <c r="F10" s="70">
        <f t="shared" si="0"/>
        <v>0</v>
      </c>
    </row>
    <row r="11" spans="1:6" ht="15.75" customHeight="1">
      <c r="A11" s="67"/>
      <c r="B11" s="68"/>
      <c r="C11" s="69"/>
      <c r="D11" s="68"/>
      <c r="E11" s="68"/>
      <c r="F11" s="70">
        <f t="shared" si="0"/>
        <v>0</v>
      </c>
    </row>
    <row r="12" spans="1:6" ht="15.75" customHeight="1">
      <c r="A12" s="67"/>
      <c r="B12" s="68"/>
      <c r="C12" s="69"/>
      <c r="D12" s="68"/>
      <c r="E12" s="68"/>
      <c r="F12" s="70">
        <f t="shared" si="0"/>
        <v>0</v>
      </c>
    </row>
    <row r="13" spans="1:6" ht="15.75" customHeight="1">
      <c r="A13" s="67"/>
      <c r="B13" s="68"/>
      <c r="C13" s="69"/>
      <c r="D13" s="68"/>
      <c r="E13" s="68"/>
      <c r="F13" s="70">
        <f t="shared" si="0"/>
        <v>0</v>
      </c>
    </row>
    <row r="14" spans="1:6" ht="15.75" customHeight="1">
      <c r="A14" s="67"/>
      <c r="B14" s="68"/>
      <c r="C14" s="69"/>
      <c r="D14" s="68"/>
      <c r="E14" s="68"/>
      <c r="F14" s="70">
        <f t="shared" si="0"/>
        <v>0</v>
      </c>
    </row>
    <row r="15" spans="1:6" ht="15.75" customHeight="1">
      <c r="A15" s="67"/>
      <c r="B15" s="68"/>
      <c r="C15" s="69"/>
      <c r="D15" s="68"/>
      <c r="E15" s="68"/>
      <c r="F15" s="70">
        <f t="shared" si="0"/>
        <v>0</v>
      </c>
    </row>
    <row r="16" spans="1:6" ht="15.75" customHeight="1">
      <c r="A16" s="67"/>
      <c r="B16" s="68"/>
      <c r="C16" s="69"/>
      <c r="D16" s="68"/>
      <c r="E16" s="68"/>
      <c r="F16" s="70">
        <f t="shared" si="0"/>
        <v>0</v>
      </c>
    </row>
    <row r="17" spans="1:6" ht="15.75" customHeight="1">
      <c r="A17" s="67"/>
      <c r="B17" s="68"/>
      <c r="C17" s="69"/>
      <c r="D17" s="68"/>
      <c r="E17" s="68"/>
      <c r="F17" s="70">
        <f t="shared" si="0"/>
        <v>0</v>
      </c>
    </row>
    <row r="18" spans="1:6" ht="15.75" customHeight="1">
      <c r="A18" s="67"/>
      <c r="B18" s="68"/>
      <c r="C18" s="69"/>
      <c r="D18" s="68"/>
      <c r="E18" s="68"/>
      <c r="F18" s="70">
        <f t="shared" si="0"/>
        <v>0</v>
      </c>
    </row>
    <row r="19" spans="1:6" ht="15.75" customHeight="1">
      <c r="A19" s="67"/>
      <c r="B19" s="68"/>
      <c r="C19" s="69"/>
      <c r="D19" s="68"/>
      <c r="E19" s="68"/>
      <c r="F19" s="70">
        <f t="shared" si="0"/>
        <v>0</v>
      </c>
    </row>
    <row r="20" spans="1:6" ht="15.75" customHeight="1">
      <c r="A20" s="67"/>
      <c r="B20" s="68"/>
      <c r="C20" s="69"/>
      <c r="D20" s="68"/>
      <c r="E20" s="68"/>
      <c r="F20" s="70">
        <f t="shared" si="0"/>
        <v>0</v>
      </c>
    </row>
    <row r="21" spans="1:6" ht="15.75" customHeight="1">
      <c r="A21" s="67"/>
      <c r="B21" s="68"/>
      <c r="C21" s="69"/>
      <c r="D21" s="68"/>
      <c r="E21" s="68"/>
      <c r="F21" s="70">
        <f t="shared" si="0"/>
        <v>0</v>
      </c>
    </row>
    <row r="22" spans="1:6" ht="15.75" customHeight="1">
      <c r="A22" s="67"/>
      <c r="B22" s="68"/>
      <c r="C22" s="69"/>
      <c r="D22" s="68"/>
      <c r="E22" s="68"/>
      <c r="F22" s="70">
        <f t="shared" si="0"/>
        <v>0</v>
      </c>
    </row>
    <row r="23" spans="1:6" ht="15.75" customHeight="1" thickBot="1">
      <c r="A23" s="71"/>
      <c r="B23" s="72"/>
      <c r="C23" s="72"/>
      <c r="D23" s="72"/>
      <c r="E23" s="72"/>
      <c r="F23" s="73">
        <f t="shared" si="0"/>
        <v>0</v>
      </c>
    </row>
    <row r="24" spans="1:6" s="66" customFormat="1" ht="18" customHeight="1" thickBot="1">
      <c r="A24" s="167" t="s">
        <v>75</v>
      </c>
      <c r="B24" s="168">
        <f>SUM(B5:B23)</f>
        <v>112880</v>
      </c>
      <c r="C24" s="130"/>
      <c r="D24" s="168">
        <f>SUM(D5:D23)</f>
        <v>3328</v>
      </c>
      <c r="E24" s="168">
        <f>SUM(E5:E23)</f>
        <v>109552</v>
      </c>
      <c r="F24" s="7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9. mell. a 26/2013.(IX.16.) önk. rendelethez 
7. melléklet a 4/2013. (II.15.) önk.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2013-09-17T06:19:53Z</cp:lastPrinted>
  <dcterms:created xsi:type="dcterms:W3CDTF">1999-10-30T10:30:45Z</dcterms:created>
  <dcterms:modified xsi:type="dcterms:W3CDTF">2013-11-07T08:21:08Z</dcterms:modified>
  <cp:category/>
  <cp:version/>
  <cp:contentType/>
  <cp:contentStatus/>
</cp:coreProperties>
</file>