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activeTab="5"/>
  </bookViews>
  <sheets>
    <sheet name="Intsbev" sheetId="1" r:id="rId1"/>
    <sheet name="Intbev" sheetId="2" r:id="rId2"/>
    <sheet name="Intkiad" sheetId="3" r:id="rId3"/>
    <sheet name="Szakfeladatos Önk" sheetId="4" r:id="rId4"/>
    <sheet name="Szakfeladatos Ph." sheetId="5" r:id="rId5"/>
    <sheet name="Tartalék" sheetId="6" r:id="rId6"/>
  </sheets>
  <definedNames/>
  <calcPr fullCalcOnLoad="1"/>
</workbook>
</file>

<file path=xl/sharedStrings.xml><?xml version="1.0" encoding="utf-8"?>
<sst xmlns="http://schemas.openxmlformats.org/spreadsheetml/2006/main" count="335" uniqueCount="159">
  <si>
    <t>adatok: eFt-ban</t>
  </si>
  <si>
    <t>Megnevezés</t>
  </si>
  <si>
    <t>Teljesítés</t>
  </si>
  <si>
    <t>Eredeti</t>
  </si>
  <si>
    <t>Módosított</t>
  </si>
  <si>
    <t>%-a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</si>
  <si>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</si>
  <si>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</si>
  <si>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</si>
  <si>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</si>
  <si>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</si>
  <si>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</si>
  <si>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</si>
  <si>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</si>
  <si>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>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</si>
  <si>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</si>
  <si>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</si>
  <si>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</si>
  <si>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</si>
  <si>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</si>
  <si>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</si>
  <si>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</si>
  <si>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</si>
  <si>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</si>
  <si>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</si>
  <si>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</si>
  <si>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</si>
  <si>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</si>
  <si>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</si>
  <si>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</si>
  <si>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</si>
  <si>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</si>
  <si>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</si>
  <si>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</si>
  <si>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>Műv. Központ és Könyvtár</t>
  </si>
  <si>
    <t>Műv. Közp. és Könyvtár</t>
  </si>
  <si>
    <t>- Le: intézményi támogatás</t>
  </si>
  <si>
    <t>ÖSSZESEN:</t>
  </si>
  <si>
    <t xml:space="preserve">Mód. </t>
  </si>
  <si>
    <t>Er.</t>
  </si>
  <si>
    <t>előir.</t>
  </si>
  <si>
    <t>Műv. Közp.</t>
  </si>
  <si>
    <t xml:space="preserve">   Felhalmozási bev.</t>
  </si>
  <si>
    <t xml:space="preserve">  Pe. átv. műk.</t>
  </si>
  <si>
    <t xml:space="preserve">     Pe. átv. fejl.</t>
  </si>
  <si>
    <t>Támog. pe. átad.</t>
  </si>
  <si>
    <t>Felújítások</t>
  </si>
  <si>
    <t>Általános tartalék</t>
  </si>
  <si>
    <t>Céltartalékok:</t>
  </si>
  <si>
    <t>- Egyéb tartalék</t>
  </si>
  <si>
    <t>- Normatíva visszafizetés miatti tartalék</t>
  </si>
  <si>
    <t>Céltartalékok összesen:</t>
  </si>
  <si>
    <t>Pénzforgalom nélküli kiadások összesen:</t>
  </si>
  <si>
    <t>Rendelkezésre álló tartalékok alakulása a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</si>
  <si>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</si>
  <si>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</si>
  <si>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</si>
  <si>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</si>
  <si>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</si>
  <si>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</si>
  <si>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</si>
  <si>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</si>
  <si>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</si>
  <si>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</si>
  <si>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</si>
  <si>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</si>
  <si>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</si>
  <si>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</si>
  <si>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</si>
  <si>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</si>
  <si>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</si>
  <si>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</si>
  <si>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</si>
  <si>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Társ.-i tevékenységekkel összefüggő ter. ig.</t>
  </si>
  <si>
    <t>- Tűzoltóság támogatása</t>
  </si>
  <si>
    <t>- Polgárőrség támogatása</t>
  </si>
  <si>
    <t>Önk. közbesz. elj. lebonyolításával összef. szolg.</t>
  </si>
  <si>
    <t>Közvilágítás</t>
  </si>
  <si>
    <t>Város-, községgazdálkodási m.n.s. szolgáltatások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</si>
  <si>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</si>
  <si>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</si>
  <si>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</si>
  <si>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</si>
  <si>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</si>
  <si>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</si>
  <si>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</si>
  <si>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</si>
  <si>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</si>
  <si>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</si>
  <si>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</si>
  <si>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</si>
  <si>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</si>
  <si>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</si>
  <si>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</si>
  <si>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</si>
  <si>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</si>
  <si>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</si>
  <si>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</si>
  <si>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</si>
  <si>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</si>
  <si>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</si>
  <si>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</si>
  <si>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Versenysport-tevékenység és támogatása</t>
  </si>
  <si>
    <t>M.n.s. egyéb közösségi, társadalmi tevékenység</t>
  </si>
  <si>
    <t>Városi Kincstár (közmunka)</t>
  </si>
  <si>
    <t>Városi Kincstár (saját)</t>
  </si>
  <si>
    <t>Városi Kincstár (közm.)</t>
  </si>
  <si>
    <t>Kincstár kö</t>
  </si>
  <si>
    <t>Kincstár sa</t>
  </si>
  <si>
    <t>Kisebbségi önlormányzati képviselő választás</t>
  </si>
  <si>
    <t>- Lak. nem lak. bérleti díja, nem lak.ért.bev</t>
  </si>
  <si>
    <t>Helyi adók</t>
  </si>
  <si>
    <t>Egyéb m.n.s. építés- Strand körépület fűtés</t>
  </si>
  <si>
    <t>Statisztikai tevékenység</t>
  </si>
  <si>
    <t>- Egyéb támogatások</t>
  </si>
  <si>
    <t>Közfoglalkoztatás</t>
  </si>
  <si>
    <t>Ingatlanok értékesítése</t>
  </si>
  <si>
    <t>Tartalékok</t>
  </si>
  <si>
    <t>Önkorm.és többc.kistérségi társ.-ok igazgatási tev.</t>
  </si>
  <si>
    <t>Polgármesteri Hivatal</t>
  </si>
  <si>
    <t>Polg.Hiv.</t>
  </si>
  <si>
    <t>Társ.szoc.juttatások</t>
  </si>
  <si>
    <t>Közterület rendjének fenntartása</t>
  </si>
  <si>
    <t>Polgári védelem ágazati feladatai</t>
  </si>
  <si>
    <t>Központi költségvetési befizetések</t>
  </si>
  <si>
    <t>Egyéb bevételek</t>
  </si>
  <si>
    <t>Települési nemzetiségi önk. igazgatási tevékenysége</t>
  </si>
  <si>
    <t>Vasvári Pál Múzeum</t>
  </si>
  <si>
    <t>Múzeum</t>
  </si>
  <si>
    <t>- Önkormányzati létesítmények felújítási kerete F</t>
  </si>
  <si>
    <t>- Felhalmozási tartalék</t>
  </si>
  <si>
    <t>- Köztemető fenntartás</t>
  </si>
  <si>
    <t>- Lakásfelújítási alap</t>
  </si>
  <si>
    <t>Út-, autópálya építés</t>
  </si>
  <si>
    <t>Zöldterület kezelés</t>
  </si>
  <si>
    <t>Önkormányzati vagyonnal való gazdálkodás</t>
  </si>
  <si>
    <t>Közösségi társadalmi tevékenységek</t>
  </si>
  <si>
    <t>Aktív koruak ellátása</t>
  </si>
  <si>
    <t>Kiemelt állami és helyi rendezvények</t>
  </si>
  <si>
    <t>Területi általános végrehajtó igazgatási tevékenység</t>
  </si>
  <si>
    <t>Egyéb m.n.s. építés- Belterületi vízr., térfigy. kam.</t>
  </si>
  <si>
    <t>Önkormányzatok és társulások elszámolásai</t>
  </si>
  <si>
    <t>2013. 3/4. éves teljesítése</t>
  </si>
  <si>
    <t>2013. 3/4. év</t>
  </si>
  <si>
    <t>Az önkormányzat szakfeladatainak bevételei és kiadásai 2013. 3/4. évben</t>
  </si>
  <si>
    <t>A polgármesteri hivatal szakfeladatainak bevételei és kiadásai 2013. 3/4. évben</t>
  </si>
  <si>
    <t>2013. év szeptember 30-án</t>
  </si>
  <si>
    <t>TISZEK</t>
  </si>
  <si>
    <t>Bölcsőde</t>
  </si>
  <si>
    <t>Társadalmi tevékenységgel összefüggő feladatok</t>
  </si>
  <si>
    <t>- Egyéb</t>
  </si>
  <si>
    <t>Kiemelt állami rendezvények</t>
  </si>
  <si>
    <t>Rendszeres szociális segély</t>
  </si>
  <si>
    <t>273/2013.(X.31.) Kt.számú határozat 5. melléklete</t>
  </si>
  <si>
    <t>273/2013.(X.31.) Kt.számú határozat 1. számú melléklete</t>
  </si>
  <si>
    <t>273/2013.(X.31.) Kt.számú határozat 2. számú melléklete</t>
  </si>
  <si>
    <t>273/2013.(X.31.) Kt.számú határozat 4. számú melléklete</t>
  </si>
  <si>
    <t xml:space="preserve">   273/2013.(X.31.) Kt.számú határozat 6. számú melléklete</t>
  </si>
  <si>
    <t xml:space="preserve">273/2013.(X.31.) Kt.számú határozat 3. számú melléklete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</si>
</sst>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i/>
      <sz val="13"/>
      <name val="Times New Roman CE"/>
      <family val="1"/>
    </font>
    <font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MS Sans Serif"/>
      <family val="0"/>
    </font>
    <font>
      <b/>
      <sz val="8"/>
      <name val="MS Sans Serif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9" fillId="6" borderId="0" applyNumberFormat="0" applyBorder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0" xfId="40" applyNumberFormat="1" applyFont="1" applyAlignment="1">
      <alignment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165" fontId="8" fillId="0" borderId="0" xfId="40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6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65" fontId="7" fillId="0" borderId="0" xfId="4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2" fillId="0" borderId="0" xfId="0" applyFont="1" applyAlignment="1">
      <alignment/>
    </xf>
    <xf numFmtId="0" fontId="6" fillId="0" borderId="25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9" fillId="0" borderId="26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vertical="center"/>
    </xf>
    <xf numFmtId="0" fontId="18" fillId="0" borderId="29" xfId="0" applyFont="1" applyBorder="1" applyAlignment="1">
      <alignment/>
    </xf>
    <xf numFmtId="0" fontId="17" fillId="0" borderId="24" xfId="0" applyFont="1" applyBorder="1" applyAlignment="1" quotePrefix="1">
      <alignment/>
    </xf>
    <xf numFmtId="0" fontId="17" fillId="0" borderId="17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3" fontId="4" fillId="0" borderId="10" xfId="40" applyNumberFormat="1" applyFont="1" applyBorder="1" applyAlignment="1">
      <alignment/>
    </xf>
    <xf numFmtId="3" fontId="4" fillId="0" borderId="16" xfId="4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0" fillId="0" borderId="33" xfId="0" applyFont="1" applyBorder="1" applyAlignment="1">
      <alignment horizontal="centerContinuous" vertical="center"/>
    </xf>
    <xf numFmtId="3" fontId="9" fillId="0" borderId="3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23" xfId="0" applyFont="1" applyBorder="1" applyAlignment="1">
      <alignment horizontal="center"/>
    </xf>
    <xf numFmtId="168" fontId="6" fillId="0" borderId="15" xfId="0" applyNumberFormat="1" applyFont="1" applyBorder="1" applyAlignment="1">
      <alignment/>
    </xf>
    <xf numFmtId="0" fontId="10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65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165" fontId="14" fillId="0" borderId="29" xfId="40" applyNumberFormat="1" applyFont="1" applyBorder="1" applyAlignment="1">
      <alignment/>
    </xf>
    <xf numFmtId="165" fontId="14" fillId="0" borderId="39" xfId="40" applyNumberFormat="1" applyFont="1" applyBorder="1" applyAlignment="1">
      <alignment/>
    </xf>
    <xf numFmtId="165" fontId="14" fillId="0" borderId="40" xfId="40" applyNumberFormat="1" applyFont="1" applyBorder="1" applyAlignment="1">
      <alignment/>
    </xf>
    <xf numFmtId="165" fontId="14" fillId="0" borderId="24" xfId="40" applyNumberFormat="1" applyFont="1" applyBorder="1" applyAlignment="1">
      <alignment/>
    </xf>
    <xf numFmtId="165" fontId="15" fillId="0" borderId="41" xfId="40" applyNumberFormat="1" applyFont="1" applyBorder="1" applyAlignment="1" quotePrefix="1">
      <alignment/>
    </xf>
    <xf numFmtId="165" fontId="15" fillId="0" borderId="42" xfId="40" applyNumberFormat="1" applyFont="1" applyBorder="1" applyAlignment="1" quotePrefix="1">
      <alignment/>
    </xf>
    <xf numFmtId="0" fontId="4" fillId="0" borderId="24" xfId="0" applyFont="1" applyBorder="1" applyAlignment="1" quotePrefix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165" fontId="4" fillId="0" borderId="0" xfId="40" applyNumberFormat="1" applyFont="1" applyBorder="1" applyAlignment="1">
      <alignment/>
    </xf>
    <xf numFmtId="165" fontId="14" fillId="0" borderId="41" xfId="40" applyNumberFormat="1" applyFont="1" applyBorder="1" applyAlignment="1">
      <alignment/>
    </xf>
    <xf numFmtId="165" fontId="14" fillId="0" borderId="42" xfId="40" applyNumberFormat="1" applyFont="1" applyBorder="1" applyAlignment="1">
      <alignment/>
    </xf>
    <xf numFmtId="165" fontId="14" fillId="0" borderId="43" xfId="40" applyNumberFormat="1" applyFont="1" applyBorder="1" applyAlignment="1">
      <alignment/>
    </xf>
    <xf numFmtId="165" fontId="14" fillId="0" borderId="44" xfId="40" applyNumberFormat="1" applyFont="1" applyBorder="1" applyAlignment="1">
      <alignment/>
    </xf>
    <xf numFmtId="165" fontId="14" fillId="0" borderId="45" xfId="40" applyNumberFormat="1" applyFont="1" applyBorder="1" applyAlignment="1">
      <alignment/>
    </xf>
    <xf numFmtId="165" fontId="14" fillId="0" borderId="46" xfId="40" applyNumberFormat="1" applyFont="1" applyBorder="1" applyAlignment="1">
      <alignment horizontal="center" vertical="center"/>
    </xf>
    <xf numFmtId="165" fontId="15" fillId="0" borderId="41" xfId="40" applyNumberFormat="1" applyFont="1" applyBorder="1" applyAlignment="1">
      <alignment/>
    </xf>
    <xf numFmtId="165" fontId="4" fillId="0" borderId="41" xfId="40" applyNumberFormat="1" applyFont="1" applyBorder="1" applyAlignment="1">
      <alignment/>
    </xf>
    <xf numFmtId="0" fontId="0" fillId="0" borderId="17" xfId="0" applyBorder="1" applyAlignment="1">
      <alignment/>
    </xf>
    <xf numFmtId="165" fontId="4" fillId="0" borderId="17" xfId="40" applyNumberFormat="1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165" fontId="14" fillId="0" borderId="48" xfId="40" applyNumberFormat="1" applyFont="1" applyBorder="1" applyAlignment="1">
      <alignment/>
    </xf>
    <xf numFmtId="165" fontId="23" fillId="0" borderId="49" xfId="0" applyNumberFormat="1" applyFont="1" applyBorder="1" applyAlignment="1">
      <alignment/>
    </xf>
    <xf numFmtId="165" fontId="23" fillId="0" borderId="17" xfId="4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51" xfId="0" applyFont="1" applyBorder="1" applyAlignment="1">
      <alignment/>
    </xf>
    <xf numFmtId="0" fontId="18" fillId="0" borderId="5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53" xfId="0" applyFont="1" applyBorder="1" applyAlignment="1">
      <alignment/>
    </xf>
    <xf numFmtId="3" fontId="18" fillId="0" borderId="37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0" fontId="17" fillId="0" borderId="24" xfId="0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49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54" xfId="0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50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3" fontId="1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49" fontId="17" fillId="0" borderId="24" xfId="0" applyNumberFormat="1" applyFont="1" applyBorder="1" applyAlignment="1">
      <alignment/>
    </xf>
    <xf numFmtId="10" fontId="18" fillId="0" borderId="10" xfId="63" applyNumberFormat="1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168" fontId="6" fillId="0" borderId="56" xfId="0" applyNumberFormat="1" applyFont="1" applyBorder="1" applyAlignment="1">
      <alignment/>
    </xf>
    <xf numFmtId="0" fontId="9" fillId="0" borderId="57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168" fontId="6" fillId="0" borderId="58" xfId="0" applyNumberFormat="1" applyFont="1" applyBorder="1" applyAlignment="1">
      <alignment/>
    </xf>
    <xf numFmtId="10" fontId="18" fillId="0" borderId="15" xfId="63" applyNumberFormat="1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10" fontId="18" fillId="0" borderId="13" xfId="63" applyNumberFormat="1" applyFont="1" applyBorder="1" applyAlignment="1">
      <alignment horizontal="center"/>
    </xf>
    <xf numFmtId="0" fontId="18" fillId="0" borderId="49" xfId="0" applyFont="1" applyBorder="1" applyAlignment="1">
      <alignment/>
    </xf>
    <xf numFmtId="3" fontId="18" fillId="0" borderId="29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10" fontId="18" fillId="0" borderId="22" xfId="63" applyNumberFormat="1" applyFont="1" applyBorder="1" applyAlignment="1">
      <alignment/>
    </xf>
    <xf numFmtId="10" fontId="18" fillId="0" borderId="13" xfId="63" applyNumberFormat="1" applyFont="1" applyBorder="1" applyAlignment="1">
      <alignment/>
    </xf>
    <xf numFmtId="10" fontId="18" fillId="0" borderId="15" xfId="63" applyNumberFormat="1" applyFont="1" applyBorder="1" applyAlignment="1">
      <alignment/>
    </xf>
    <xf numFmtId="10" fontId="18" fillId="0" borderId="55" xfId="63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0" fontId="18" fillId="0" borderId="55" xfId="63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17" fillId="0" borderId="43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0" fontId="18" fillId="0" borderId="30" xfId="63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0" fontId="18" fillId="0" borderId="61" xfId="0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10" fontId="18" fillId="0" borderId="32" xfId="63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10" fontId="18" fillId="0" borderId="23" xfId="63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10" fontId="18" fillId="0" borderId="0" xfId="63" applyNumberFormat="1" applyFont="1" applyBorder="1" applyAlignment="1">
      <alignment horizontal="center"/>
    </xf>
    <xf numFmtId="3" fontId="27" fillId="0" borderId="62" xfId="0" applyNumberFormat="1" applyFont="1" applyBorder="1" applyAlignment="1">
      <alignment/>
    </xf>
    <xf numFmtId="0" fontId="46" fillId="0" borderId="0" xfId="0" applyFont="1" applyAlignment="1">
      <alignment/>
    </xf>
    <xf numFmtId="0" fontId="9" fillId="0" borderId="22" xfId="0" applyFont="1" applyBorder="1" applyAlignment="1">
      <alignment/>
    </xf>
    <xf numFmtId="0" fontId="47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49" xfId="0" applyFont="1" applyBorder="1" applyAlignment="1">
      <alignment/>
    </xf>
    <xf numFmtId="3" fontId="12" fillId="0" borderId="65" xfId="0" applyNumberFormat="1" applyFont="1" applyBorder="1" applyAlignment="1">
      <alignment/>
    </xf>
    <xf numFmtId="0" fontId="49" fillId="0" borderId="47" xfId="0" applyFont="1" applyBorder="1" applyAlignment="1">
      <alignment/>
    </xf>
    <xf numFmtId="3" fontId="50" fillId="0" borderId="66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49" fontId="8" fillId="0" borderId="0" xfId="0" applyNumberFormat="1" applyFont="1" applyAlignment="1">
      <alignment horizontal="centerContinuous"/>
    </xf>
    <xf numFmtId="10" fontId="17" fillId="0" borderId="15" xfId="63" applyNumberFormat="1" applyFont="1" applyBorder="1" applyAlignment="1">
      <alignment horizontal="center"/>
    </xf>
    <xf numFmtId="3" fontId="17" fillId="0" borderId="2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0" fontId="17" fillId="0" borderId="32" xfId="63" applyNumberFormat="1" applyFont="1" applyBorder="1" applyAlignment="1">
      <alignment/>
    </xf>
    <xf numFmtId="10" fontId="17" fillId="0" borderId="15" xfId="63" applyNumberFormat="1" applyFont="1" applyBorder="1" applyAlignment="1">
      <alignment/>
    </xf>
    <xf numFmtId="10" fontId="17" fillId="0" borderId="10" xfId="63" applyNumberFormat="1" applyFont="1" applyBorder="1" applyAlignment="1">
      <alignment/>
    </xf>
    <xf numFmtId="10" fontId="17" fillId="0" borderId="55" xfId="63" applyNumberFormat="1" applyFont="1" applyBorder="1" applyAlignment="1">
      <alignment horizontal="center"/>
    </xf>
    <xf numFmtId="3" fontId="50" fillId="0" borderId="68" xfId="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2" xfId="4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0" fontId="6" fillId="0" borderId="46" xfId="0" applyFont="1" applyBorder="1" applyAlignment="1">
      <alignment vertical="center"/>
    </xf>
    <xf numFmtId="3" fontId="6" fillId="0" borderId="63" xfId="40" applyNumberFormat="1" applyFont="1" applyBorder="1" applyAlignment="1">
      <alignment vertical="center"/>
    </xf>
    <xf numFmtId="3" fontId="6" fillId="0" borderId="47" xfId="40" applyNumberFormat="1" applyFont="1" applyBorder="1" applyAlignment="1">
      <alignment vertical="center"/>
    </xf>
    <xf numFmtId="0" fontId="4" fillId="0" borderId="4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9" xfId="0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50" fillId="0" borderId="69" xfId="0" applyFont="1" applyBorder="1" applyAlignment="1">
      <alignment/>
    </xf>
    <xf numFmtId="0" fontId="50" fillId="0" borderId="30" xfId="0" applyFont="1" applyBorder="1" applyAlignment="1">
      <alignment/>
    </xf>
    <xf numFmtId="3" fontId="50" fillId="0" borderId="30" xfId="0" applyNumberFormat="1" applyFont="1" applyBorder="1" applyAlignment="1">
      <alignment/>
    </xf>
    <xf numFmtId="3" fontId="50" fillId="0" borderId="60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4" fillId="0" borderId="19" xfId="0" applyFont="1" applyBorder="1" applyAlignment="1">
      <alignment/>
    </xf>
    <xf numFmtId="3" fontId="9" fillId="0" borderId="64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73" xfId="0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S2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1" sqref="L1:S1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4" width="6.57421875" style="0" bestFit="1" customWidth="1"/>
    <col min="5" max="5" width="5.140625" style="0" customWidth="1"/>
    <col min="6" max="6" width="5.7109375" style="0" bestFit="1" customWidth="1"/>
    <col min="7" max="7" width="5.140625" style="0" customWidth="1"/>
    <col min="8" max="10" width="6.574218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89" t="s">
        <v>154</v>
      </c>
      <c r="M1" s="289"/>
      <c r="N1" s="289"/>
      <c r="O1" s="289"/>
      <c r="P1" s="289"/>
      <c r="Q1" s="289"/>
      <c r="R1" s="289"/>
      <c r="S1" s="289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6"/>
      <c r="Q2" s="13"/>
      <c r="R2" s="45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3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/>
      <c r="Q4" s="13"/>
      <c r="R4" s="2"/>
      <c r="S4" s="2"/>
    </row>
    <row r="5" spans="1:19" ht="20.2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263" t="s">
        <v>143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 t="s">
        <v>0</v>
      </c>
    </row>
    <row r="10" spans="1:19" ht="19.5" customHeight="1">
      <c r="A10" s="5"/>
      <c r="B10" s="6" t="s">
        <v>6</v>
      </c>
      <c r="C10" s="6"/>
      <c r="D10" s="6"/>
      <c r="E10" s="6" t="s">
        <v>42</v>
      </c>
      <c r="F10" s="6"/>
      <c r="G10" s="6"/>
      <c r="H10" s="6" t="s">
        <v>43</v>
      </c>
      <c r="I10" s="6"/>
      <c r="J10" s="6"/>
      <c r="K10" s="6" t="s">
        <v>44</v>
      </c>
      <c r="L10" s="6"/>
      <c r="M10" s="6"/>
      <c r="N10" s="6" t="s">
        <v>33</v>
      </c>
      <c r="O10" s="6"/>
      <c r="P10" s="40"/>
      <c r="Q10" s="6" t="s">
        <v>7</v>
      </c>
      <c r="R10" s="6"/>
      <c r="S10" s="7"/>
    </row>
    <row r="11" spans="1:19" ht="19.5" customHeight="1" thickBot="1">
      <c r="A11" s="8" t="s">
        <v>1</v>
      </c>
      <c r="B11" s="47" t="s">
        <v>8</v>
      </c>
      <c r="C11" s="47" t="s">
        <v>9</v>
      </c>
      <c r="D11" s="47" t="s">
        <v>10</v>
      </c>
      <c r="E11" s="47" t="s">
        <v>8</v>
      </c>
      <c r="F11" s="47" t="s">
        <v>9</v>
      </c>
      <c r="G11" s="47" t="s">
        <v>10</v>
      </c>
      <c r="H11" s="47" t="s">
        <v>8</v>
      </c>
      <c r="I11" s="47" t="s">
        <v>9</v>
      </c>
      <c r="J11" s="47" t="s">
        <v>10</v>
      </c>
      <c r="K11" s="47" t="s">
        <v>8</v>
      </c>
      <c r="L11" s="47" t="s">
        <v>9</v>
      </c>
      <c r="M11" s="47" t="s">
        <v>10</v>
      </c>
      <c r="N11" s="47" t="s">
        <v>9</v>
      </c>
      <c r="O11" s="47" t="s">
        <v>10</v>
      </c>
      <c r="P11" s="47" t="s">
        <v>11</v>
      </c>
      <c r="Q11" s="47" t="s">
        <v>8</v>
      </c>
      <c r="R11" s="162" t="s">
        <v>9</v>
      </c>
      <c r="S11" s="163" t="s">
        <v>10</v>
      </c>
    </row>
    <row r="12" spans="1:19" ht="19.5" customHeight="1">
      <c r="A12" s="242" t="s">
        <v>105</v>
      </c>
      <c r="B12" s="70">
        <v>101304</v>
      </c>
      <c r="C12" s="71">
        <v>98750</v>
      </c>
      <c r="D12" s="71">
        <v>65991</v>
      </c>
      <c r="E12" s="71"/>
      <c r="F12" s="71"/>
      <c r="G12" s="71"/>
      <c r="H12" s="71"/>
      <c r="I12" s="71">
        <v>7636</v>
      </c>
      <c r="J12" s="71">
        <v>8386</v>
      </c>
      <c r="K12" s="71"/>
      <c r="L12" s="71"/>
      <c r="M12" s="71"/>
      <c r="N12" s="71">
        <v>7549</v>
      </c>
      <c r="O12" s="71">
        <v>7549</v>
      </c>
      <c r="P12" s="71">
        <v>1863</v>
      </c>
      <c r="Q12" s="71">
        <f aca="true" t="shared" si="0" ref="Q12:Q18">SUM(B12,E12,H12,K12)</f>
        <v>101304</v>
      </c>
      <c r="R12" s="71">
        <f aca="true" t="shared" si="1" ref="R12:R18">SUM(C12,F12,I12,L12,N12)</f>
        <v>113935</v>
      </c>
      <c r="S12" s="254">
        <f aca="true" t="shared" si="2" ref="S12:S18">SUM(D12,G12,J12,M12,O12,P12)</f>
        <v>83789</v>
      </c>
    </row>
    <row r="13" spans="1:19" ht="19.5" customHeight="1">
      <c r="A13" s="244" t="s">
        <v>104</v>
      </c>
      <c r="B13" s="159">
        <v>12522</v>
      </c>
      <c r="C13" s="74">
        <v>18152</v>
      </c>
      <c r="D13" s="74">
        <v>622</v>
      </c>
      <c r="E13" s="74">
        <v>1016</v>
      </c>
      <c r="F13" s="74">
        <v>800</v>
      </c>
      <c r="G13" s="74">
        <v>787</v>
      </c>
      <c r="H13" s="74">
        <v>57865</v>
      </c>
      <c r="I13" s="74">
        <v>57763</v>
      </c>
      <c r="J13" s="74">
        <v>25157</v>
      </c>
      <c r="K13" s="74"/>
      <c r="L13" s="74"/>
      <c r="M13" s="74"/>
      <c r="N13" s="74">
        <v>190</v>
      </c>
      <c r="O13" s="74">
        <v>190</v>
      </c>
      <c r="P13" s="74">
        <v>0</v>
      </c>
      <c r="Q13" s="74">
        <f t="shared" si="0"/>
        <v>71403</v>
      </c>
      <c r="R13" s="73">
        <f t="shared" si="1"/>
        <v>76905</v>
      </c>
      <c r="S13" s="221">
        <f t="shared" si="2"/>
        <v>26756</v>
      </c>
    </row>
    <row r="14" spans="1:19" s="50" customFormat="1" ht="19.5" customHeight="1">
      <c r="A14" s="244" t="s">
        <v>12</v>
      </c>
      <c r="B14" s="72">
        <v>15581</v>
      </c>
      <c r="C14" s="73">
        <v>12411</v>
      </c>
      <c r="D14" s="73">
        <v>9212</v>
      </c>
      <c r="E14" s="73"/>
      <c r="F14" s="73"/>
      <c r="G14" s="73"/>
      <c r="H14" s="73">
        <v>5026</v>
      </c>
      <c r="I14" s="73">
        <v>5216</v>
      </c>
      <c r="J14" s="73">
        <v>5184</v>
      </c>
      <c r="K14" s="73"/>
      <c r="L14" s="73"/>
      <c r="M14" s="73"/>
      <c r="N14" s="73">
        <v>1968</v>
      </c>
      <c r="O14" s="73">
        <v>1968</v>
      </c>
      <c r="P14" s="73"/>
      <c r="Q14" s="73">
        <f t="shared" si="0"/>
        <v>20607</v>
      </c>
      <c r="R14" s="73">
        <f t="shared" si="1"/>
        <v>19595</v>
      </c>
      <c r="S14" s="221">
        <f t="shared" si="2"/>
        <v>16364</v>
      </c>
    </row>
    <row r="15" spans="1:19" ht="19.5" customHeight="1">
      <c r="A15" s="244" t="s">
        <v>34</v>
      </c>
      <c r="B15" s="72">
        <v>11630</v>
      </c>
      <c r="C15" s="73">
        <v>11630</v>
      </c>
      <c r="D15" s="73">
        <v>10228</v>
      </c>
      <c r="E15" s="73"/>
      <c r="F15" s="73"/>
      <c r="G15" s="73"/>
      <c r="H15" s="73">
        <v>11812</v>
      </c>
      <c r="I15" s="73">
        <v>11812</v>
      </c>
      <c r="J15" s="73">
        <v>7569</v>
      </c>
      <c r="K15" s="73">
        <v>2198</v>
      </c>
      <c r="L15" s="73">
        <v>2198</v>
      </c>
      <c r="M15" s="73">
        <v>2198</v>
      </c>
      <c r="N15" s="73">
        <v>291</v>
      </c>
      <c r="O15" s="73">
        <v>291</v>
      </c>
      <c r="P15" s="73">
        <v>-30</v>
      </c>
      <c r="Q15" s="73">
        <f t="shared" si="0"/>
        <v>25640</v>
      </c>
      <c r="R15" s="73">
        <f t="shared" si="1"/>
        <v>25931</v>
      </c>
      <c r="S15" s="221">
        <f t="shared" si="2"/>
        <v>20256</v>
      </c>
    </row>
    <row r="16" spans="1:19" ht="19.5" customHeight="1">
      <c r="A16" s="259" t="s">
        <v>127</v>
      </c>
      <c r="B16" s="252">
        <v>650</v>
      </c>
      <c r="C16" s="253">
        <v>13850</v>
      </c>
      <c r="D16" s="253">
        <v>9419</v>
      </c>
      <c r="E16" s="253"/>
      <c r="F16" s="253"/>
      <c r="G16" s="253"/>
      <c r="H16" s="253">
        <v>39696</v>
      </c>
      <c r="I16" s="253">
        <v>37196</v>
      </c>
      <c r="J16" s="253">
        <v>26616</v>
      </c>
      <c r="K16" s="253">
        <v>43938</v>
      </c>
      <c r="L16" s="253">
        <v>46438</v>
      </c>
      <c r="M16" s="253">
        <v>24889</v>
      </c>
      <c r="N16" s="253"/>
      <c r="O16" s="253"/>
      <c r="P16" s="253"/>
      <c r="Q16" s="253">
        <f t="shared" si="0"/>
        <v>84284</v>
      </c>
      <c r="R16" s="253">
        <f t="shared" si="1"/>
        <v>97484</v>
      </c>
      <c r="S16" s="222">
        <f t="shared" si="2"/>
        <v>60924</v>
      </c>
    </row>
    <row r="17" spans="1:19" ht="19.5" customHeight="1">
      <c r="A17" s="244" t="s">
        <v>147</v>
      </c>
      <c r="B17" s="72"/>
      <c r="C17" s="73">
        <v>85757</v>
      </c>
      <c r="D17" s="73">
        <v>43389</v>
      </c>
      <c r="E17" s="73"/>
      <c r="F17" s="73"/>
      <c r="G17" s="73"/>
      <c r="H17" s="73"/>
      <c r="I17" s="73">
        <v>38313</v>
      </c>
      <c r="J17" s="73">
        <v>36377</v>
      </c>
      <c r="K17" s="73"/>
      <c r="L17" s="73"/>
      <c r="M17" s="73"/>
      <c r="N17" s="73"/>
      <c r="O17" s="73"/>
      <c r="P17" s="73">
        <v>-54</v>
      </c>
      <c r="Q17" s="253">
        <f t="shared" si="0"/>
        <v>0</v>
      </c>
      <c r="R17" s="253">
        <f t="shared" si="1"/>
        <v>124070</v>
      </c>
      <c r="S17" s="222">
        <f t="shared" si="2"/>
        <v>79712</v>
      </c>
    </row>
    <row r="18" spans="1:19" ht="19.5" customHeight="1">
      <c r="A18" s="244" t="s">
        <v>148</v>
      </c>
      <c r="B18" s="72"/>
      <c r="C18" s="73">
        <v>4191</v>
      </c>
      <c r="D18" s="73">
        <v>1664</v>
      </c>
      <c r="E18" s="73"/>
      <c r="F18" s="73"/>
      <c r="G18" s="73"/>
      <c r="H18" s="73"/>
      <c r="I18" s="73">
        <v>654</v>
      </c>
      <c r="J18" s="73">
        <v>2179</v>
      </c>
      <c r="K18" s="73"/>
      <c r="L18" s="73"/>
      <c r="M18" s="73"/>
      <c r="N18" s="73"/>
      <c r="O18" s="73"/>
      <c r="P18" s="73"/>
      <c r="Q18" s="73">
        <f t="shared" si="0"/>
        <v>0</v>
      </c>
      <c r="R18" s="73">
        <f t="shared" si="1"/>
        <v>4845</v>
      </c>
      <c r="S18" s="221">
        <f t="shared" si="2"/>
        <v>3843</v>
      </c>
    </row>
    <row r="19" spans="1:19" ht="18" customHeight="1" thickBot="1">
      <c r="A19" s="260" t="s">
        <v>119</v>
      </c>
      <c r="B19" s="255">
        <v>11055</v>
      </c>
      <c r="C19" s="256">
        <v>11055</v>
      </c>
      <c r="D19" s="257">
        <v>6480</v>
      </c>
      <c r="E19" s="256">
        <v>300</v>
      </c>
      <c r="F19" s="256">
        <v>0</v>
      </c>
      <c r="G19" s="256">
        <v>57</v>
      </c>
      <c r="H19" s="256">
        <v>0</v>
      </c>
      <c r="I19" s="256">
        <v>0</v>
      </c>
      <c r="J19" s="256">
        <v>0</v>
      </c>
      <c r="K19" s="256">
        <v>0</v>
      </c>
      <c r="L19" s="256">
        <v>300</v>
      </c>
      <c r="M19" s="256">
        <v>283</v>
      </c>
      <c r="N19" s="256">
        <v>946</v>
      </c>
      <c r="O19" s="256">
        <v>0</v>
      </c>
      <c r="P19" s="256">
        <v>389</v>
      </c>
      <c r="Q19" s="256">
        <f>B19+E19+H19+K19</f>
        <v>11355</v>
      </c>
      <c r="R19" s="256">
        <f>C19+F19+I19+L19+N19</f>
        <v>12301</v>
      </c>
      <c r="S19" s="258">
        <f>D19+G19+J19+M19+O19+P19</f>
        <v>7209</v>
      </c>
    </row>
    <row r="20" spans="1:19" ht="18" customHeight="1" thickBot="1">
      <c r="A20" s="211" t="s">
        <v>13</v>
      </c>
      <c r="B20" s="212">
        <f>SUM(B12:B19)</f>
        <v>152742</v>
      </c>
      <c r="C20" s="212">
        <f aca="true" t="shared" si="3" ref="C20:S20">SUM(C12:C19)</f>
        <v>255796</v>
      </c>
      <c r="D20" s="212">
        <f t="shared" si="3"/>
        <v>147005</v>
      </c>
      <c r="E20" s="212">
        <f t="shared" si="3"/>
        <v>1316</v>
      </c>
      <c r="F20" s="212">
        <f t="shared" si="3"/>
        <v>800</v>
      </c>
      <c r="G20" s="212">
        <f t="shared" si="3"/>
        <v>844</v>
      </c>
      <c r="H20" s="212">
        <f t="shared" si="3"/>
        <v>114399</v>
      </c>
      <c r="I20" s="212">
        <f t="shared" si="3"/>
        <v>158590</v>
      </c>
      <c r="J20" s="212">
        <f t="shared" si="3"/>
        <v>111468</v>
      </c>
      <c r="K20" s="212">
        <f t="shared" si="3"/>
        <v>46136</v>
      </c>
      <c r="L20" s="212">
        <f t="shared" si="3"/>
        <v>48936</v>
      </c>
      <c r="M20" s="212">
        <f t="shared" si="3"/>
        <v>27370</v>
      </c>
      <c r="N20" s="212">
        <f t="shared" si="3"/>
        <v>10944</v>
      </c>
      <c r="O20" s="212">
        <f t="shared" si="3"/>
        <v>9998</v>
      </c>
      <c r="P20" s="212">
        <f t="shared" si="3"/>
        <v>2168</v>
      </c>
      <c r="Q20" s="212">
        <f t="shared" si="3"/>
        <v>314593</v>
      </c>
      <c r="R20" s="212">
        <f t="shared" si="3"/>
        <v>475066</v>
      </c>
      <c r="S20" s="234">
        <f t="shared" si="3"/>
        <v>298853</v>
      </c>
    </row>
  </sheetData>
  <mergeCells count="2">
    <mergeCell ref="A6:S6"/>
    <mergeCell ref="L1:S1"/>
  </mergeCells>
  <printOptions/>
  <pageMargins left="0.39" right="0.4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J24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" sqref="G1:J1"/>
    </sheetView>
  </sheetViews>
  <sheetFormatPr defaultColWidth="9.140625" defaultRowHeight="12.75"/>
  <cols>
    <col min="1" max="1" width="21.421875" style="0" bestFit="1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G1" s="283" t="s">
        <v>155</v>
      </c>
      <c r="H1" s="283"/>
      <c r="I1" s="283"/>
      <c r="J1" s="283"/>
    </row>
    <row r="2" spans="1:10" ht="12.75">
      <c r="A2" s="1"/>
      <c r="B2" s="1"/>
      <c r="C2" s="1"/>
      <c r="D2" s="1"/>
      <c r="E2" s="1"/>
      <c r="F2" s="1"/>
      <c r="H2" s="33"/>
      <c r="I2" s="46"/>
      <c r="J2" s="45"/>
    </row>
    <row r="3" spans="1:10" ht="12.75">
      <c r="A3" s="1"/>
      <c r="B3" s="1"/>
      <c r="C3" s="1"/>
      <c r="D3" s="1"/>
      <c r="E3" s="1"/>
      <c r="F3" s="1"/>
      <c r="H3" s="33"/>
      <c r="I3" s="15"/>
      <c r="J3" s="2"/>
    </row>
    <row r="4" spans="1:9" ht="12.75">
      <c r="A4" s="1"/>
      <c r="B4" s="1"/>
      <c r="C4" s="1"/>
      <c r="D4" s="1"/>
      <c r="E4" s="1"/>
      <c r="F4" s="1"/>
      <c r="H4" s="33"/>
      <c r="I4" s="15"/>
    </row>
    <row r="5" spans="1:10" ht="19.5">
      <c r="A5" s="12" t="s">
        <v>26</v>
      </c>
      <c r="B5" s="12"/>
      <c r="C5" s="12"/>
      <c r="D5" s="12"/>
      <c r="E5" s="12"/>
      <c r="F5" s="12"/>
      <c r="G5" s="12"/>
      <c r="H5" s="12"/>
      <c r="I5" s="2"/>
      <c r="J5" s="13"/>
    </row>
    <row r="6" spans="1:10" ht="19.5">
      <c r="A6" s="12" t="s">
        <v>142</v>
      </c>
      <c r="B6" s="12"/>
      <c r="C6" s="12"/>
      <c r="D6" s="12"/>
      <c r="E6" s="12"/>
      <c r="F6" s="12"/>
      <c r="G6" s="12"/>
      <c r="H6" s="12"/>
      <c r="I6" s="2"/>
      <c r="J6" s="13"/>
    </row>
    <row r="7" spans="1:10" ht="19.5">
      <c r="A7" s="12"/>
      <c r="B7" s="12"/>
      <c r="C7" s="12"/>
      <c r="D7" s="12"/>
      <c r="E7" s="12"/>
      <c r="F7" s="12"/>
      <c r="G7" s="12"/>
      <c r="H7" s="12"/>
      <c r="I7" s="2"/>
      <c r="J7" s="13"/>
    </row>
    <row r="8" spans="1:10" ht="13.5" thickBot="1">
      <c r="A8" s="1"/>
      <c r="B8" s="1"/>
      <c r="C8" s="1"/>
      <c r="D8" s="1"/>
      <c r="E8" s="1"/>
      <c r="F8" s="1"/>
      <c r="G8" s="1"/>
      <c r="I8" s="1"/>
      <c r="J8" s="10" t="s">
        <v>0</v>
      </c>
    </row>
    <row r="9" spans="1:10" ht="15.75" customHeight="1">
      <c r="A9" s="37" t="s">
        <v>27</v>
      </c>
      <c r="B9" s="35" t="s">
        <v>28</v>
      </c>
      <c r="C9" s="6"/>
      <c r="D9" s="6"/>
      <c r="E9" s="6" t="s">
        <v>29</v>
      </c>
      <c r="F9" s="6"/>
      <c r="G9" s="6"/>
      <c r="H9" s="6" t="s">
        <v>30</v>
      </c>
      <c r="I9" s="38"/>
      <c r="J9" s="39"/>
    </row>
    <row r="10" spans="1:10" ht="15.75" customHeight="1">
      <c r="A10" s="36" t="s">
        <v>31</v>
      </c>
      <c r="B10" s="11" t="s">
        <v>3</v>
      </c>
      <c r="C10" s="4" t="s">
        <v>4</v>
      </c>
      <c r="D10" s="4" t="s">
        <v>2</v>
      </c>
      <c r="E10" s="4" t="s">
        <v>3</v>
      </c>
      <c r="F10" s="4" t="s">
        <v>4</v>
      </c>
      <c r="G10" s="4" t="s">
        <v>2</v>
      </c>
      <c r="H10" s="4" t="s">
        <v>3</v>
      </c>
      <c r="I10" s="4" t="s">
        <v>4</v>
      </c>
      <c r="J10" s="9" t="s">
        <v>2</v>
      </c>
    </row>
    <row r="11" spans="1:10" ht="15.75" customHeight="1" thickBot="1">
      <c r="A11" s="34"/>
      <c r="B11" s="51" t="s">
        <v>14</v>
      </c>
      <c r="C11" s="52"/>
      <c r="D11" s="47"/>
      <c r="E11" s="52" t="s">
        <v>14</v>
      </c>
      <c r="F11" s="52"/>
      <c r="G11" s="47"/>
      <c r="H11" s="52" t="s">
        <v>14</v>
      </c>
      <c r="I11" s="52"/>
      <c r="J11" s="48"/>
    </row>
    <row r="12" spans="1:10" ht="15.75" customHeight="1">
      <c r="A12" s="242" t="s">
        <v>105</v>
      </c>
      <c r="B12" s="64">
        <v>101304</v>
      </c>
      <c r="C12" s="65">
        <v>113935</v>
      </c>
      <c r="D12" s="65">
        <v>83789</v>
      </c>
      <c r="E12" s="65">
        <v>169051</v>
      </c>
      <c r="F12" s="65">
        <v>157355</v>
      </c>
      <c r="G12" s="65">
        <v>111014</v>
      </c>
      <c r="H12" s="217">
        <f aca="true" t="shared" si="0" ref="H12:J18">SUM(B12,E12)</f>
        <v>270355</v>
      </c>
      <c r="I12" s="217">
        <f t="shared" si="0"/>
        <v>271290</v>
      </c>
      <c r="J12" s="218">
        <f t="shared" si="0"/>
        <v>194803</v>
      </c>
    </row>
    <row r="13" spans="1:10" ht="15.75" customHeight="1">
      <c r="A13" s="243" t="s">
        <v>106</v>
      </c>
      <c r="B13" s="160">
        <v>71403</v>
      </c>
      <c r="C13" s="161">
        <v>76905</v>
      </c>
      <c r="D13" s="161">
        <v>26756</v>
      </c>
      <c r="E13" s="161">
        <v>30737</v>
      </c>
      <c r="F13" s="161">
        <v>27829</v>
      </c>
      <c r="G13" s="161">
        <v>26332</v>
      </c>
      <c r="H13" s="219">
        <f t="shared" si="0"/>
        <v>102140</v>
      </c>
      <c r="I13" s="219">
        <f t="shared" si="0"/>
        <v>104734</v>
      </c>
      <c r="J13" s="220">
        <f t="shared" si="0"/>
        <v>53088</v>
      </c>
    </row>
    <row r="14" spans="1:10" ht="15.75" customHeight="1">
      <c r="A14" s="243" t="s">
        <v>12</v>
      </c>
      <c r="B14" s="63">
        <v>20607</v>
      </c>
      <c r="C14" s="62">
        <v>19595</v>
      </c>
      <c r="D14" s="62">
        <v>16364</v>
      </c>
      <c r="E14" s="62">
        <v>192416</v>
      </c>
      <c r="F14" s="62">
        <v>194694</v>
      </c>
      <c r="G14" s="62">
        <v>138958</v>
      </c>
      <c r="H14" s="219">
        <f t="shared" si="0"/>
        <v>213023</v>
      </c>
      <c r="I14" s="219">
        <f t="shared" si="0"/>
        <v>214289</v>
      </c>
      <c r="J14" s="220">
        <f t="shared" si="0"/>
        <v>155322</v>
      </c>
    </row>
    <row r="15" spans="1:10" ht="15.75" customHeight="1">
      <c r="A15" s="243" t="s">
        <v>35</v>
      </c>
      <c r="B15" s="63">
        <v>25640</v>
      </c>
      <c r="C15" s="62">
        <v>25931</v>
      </c>
      <c r="D15" s="62">
        <v>20256</v>
      </c>
      <c r="E15" s="62">
        <v>35831</v>
      </c>
      <c r="F15" s="62">
        <v>42040</v>
      </c>
      <c r="G15" s="62">
        <v>30445</v>
      </c>
      <c r="H15" s="219">
        <f t="shared" si="0"/>
        <v>61471</v>
      </c>
      <c r="I15" s="219">
        <f t="shared" si="0"/>
        <v>67971</v>
      </c>
      <c r="J15" s="220">
        <f t="shared" si="0"/>
        <v>50701</v>
      </c>
    </row>
    <row r="16" spans="1:10" s="50" customFormat="1" ht="15" customHeight="1">
      <c r="A16" s="244" t="s">
        <v>127</v>
      </c>
      <c r="B16" s="63">
        <v>84284</v>
      </c>
      <c r="C16" s="62">
        <v>97484</v>
      </c>
      <c r="D16" s="62">
        <v>60924</v>
      </c>
      <c r="E16" s="62">
        <v>22417</v>
      </c>
      <c r="F16" s="62">
        <v>10663</v>
      </c>
      <c r="G16" s="62">
        <v>18985</v>
      </c>
      <c r="H16" s="219">
        <f t="shared" si="0"/>
        <v>106701</v>
      </c>
      <c r="I16" s="219">
        <f t="shared" si="0"/>
        <v>108147</v>
      </c>
      <c r="J16" s="220">
        <f t="shared" si="0"/>
        <v>79909</v>
      </c>
    </row>
    <row r="17" spans="1:10" s="50" customFormat="1" ht="15" customHeight="1">
      <c r="A17" s="259" t="s">
        <v>147</v>
      </c>
      <c r="B17" s="235"/>
      <c r="C17" s="236">
        <v>124070</v>
      </c>
      <c r="D17" s="236">
        <v>79712</v>
      </c>
      <c r="E17" s="236"/>
      <c r="F17" s="236">
        <v>170063</v>
      </c>
      <c r="G17" s="236">
        <v>73004</v>
      </c>
      <c r="H17" s="219">
        <f t="shared" si="0"/>
        <v>0</v>
      </c>
      <c r="I17" s="219">
        <f t="shared" si="0"/>
        <v>294133</v>
      </c>
      <c r="J17" s="220">
        <f t="shared" si="0"/>
        <v>152716</v>
      </c>
    </row>
    <row r="18" spans="1:10" s="50" customFormat="1" ht="15" customHeight="1">
      <c r="A18" s="259" t="s">
        <v>148</v>
      </c>
      <c r="B18" s="235"/>
      <c r="C18" s="236">
        <v>4845</v>
      </c>
      <c r="D18" s="236">
        <v>3843</v>
      </c>
      <c r="E18" s="236"/>
      <c r="F18" s="236">
        <v>19014</v>
      </c>
      <c r="G18" s="236">
        <v>8049</v>
      </c>
      <c r="H18" s="219">
        <f t="shared" si="0"/>
        <v>0</v>
      </c>
      <c r="I18" s="219">
        <f t="shared" si="0"/>
        <v>23859</v>
      </c>
      <c r="J18" s="220">
        <f t="shared" si="0"/>
        <v>11892</v>
      </c>
    </row>
    <row r="19" spans="1:10" s="50" customFormat="1" ht="15" customHeight="1" thickBot="1">
      <c r="A19" s="245" t="s">
        <v>119</v>
      </c>
      <c r="B19" s="235">
        <v>11355</v>
      </c>
      <c r="C19" s="236">
        <v>12301</v>
      </c>
      <c r="D19" s="236">
        <v>7209</v>
      </c>
      <c r="E19" s="236">
        <v>431049</v>
      </c>
      <c r="F19" s="236">
        <v>431169</v>
      </c>
      <c r="G19" s="236">
        <v>254422</v>
      </c>
      <c r="H19" s="237">
        <f>B19+E19</f>
        <v>442404</v>
      </c>
      <c r="I19" s="237">
        <f>C19+F19</f>
        <v>443470</v>
      </c>
      <c r="J19" s="238">
        <f>D19+G19</f>
        <v>261631</v>
      </c>
    </row>
    <row r="20" spans="1:10" ht="16.5" customHeight="1" thickBot="1">
      <c r="A20" s="239" t="s">
        <v>13</v>
      </c>
      <c r="B20" s="240">
        <f>SUM(B12:B19)</f>
        <v>314593</v>
      </c>
      <c r="C20" s="240">
        <f aca="true" t="shared" si="1" ref="C20:J20">SUM(C12:C19)</f>
        <v>475066</v>
      </c>
      <c r="D20" s="240">
        <f t="shared" si="1"/>
        <v>298853</v>
      </c>
      <c r="E20" s="240">
        <f t="shared" si="1"/>
        <v>881501</v>
      </c>
      <c r="F20" s="240">
        <f t="shared" si="1"/>
        <v>1052827</v>
      </c>
      <c r="G20" s="240">
        <f t="shared" si="1"/>
        <v>661209</v>
      </c>
      <c r="H20" s="240">
        <f t="shared" si="1"/>
        <v>1196094</v>
      </c>
      <c r="I20" s="240">
        <f t="shared" si="1"/>
        <v>1527893</v>
      </c>
      <c r="J20" s="241">
        <f t="shared" si="1"/>
        <v>960062</v>
      </c>
    </row>
    <row r="21" spans="1:10" ht="12.75">
      <c r="A21" s="81"/>
      <c r="B21" s="81"/>
      <c r="C21" s="81"/>
      <c r="D21" s="81"/>
      <c r="E21" s="81"/>
      <c r="F21" s="81"/>
      <c r="G21" s="81"/>
      <c r="H21" s="81"/>
      <c r="I21" s="81"/>
      <c r="J21" s="82"/>
    </row>
    <row r="23" ht="12.75">
      <c r="A23" s="205"/>
    </row>
    <row r="24" ht="12.75">
      <c r="A24" s="205"/>
    </row>
  </sheetData>
  <mergeCells count="1">
    <mergeCell ref="G1:J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AA27"/>
  <sheetViews>
    <sheetView workbookViewId="0" topLeftCell="A7">
      <pane xSplit="1" ySplit="4" topLeftCell="H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J24" sqref="J24"/>
    </sheetView>
  </sheetViews>
  <sheetFormatPr defaultColWidth="9.140625" defaultRowHeight="12.75"/>
  <cols>
    <col min="1" max="1" width="8.57421875" style="23" customWidth="1"/>
    <col min="2" max="2" width="7.8515625" style="23" bestFit="1" customWidth="1"/>
    <col min="3" max="3" width="7.57421875" style="23" bestFit="1" customWidth="1"/>
    <col min="4" max="7" width="6.7109375" style="23" bestFit="1" customWidth="1"/>
    <col min="8" max="9" width="6.28125" style="23" customWidth="1"/>
    <col min="10" max="10" width="6.57421875" style="23" bestFit="1" customWidth="1"/>
    <col min="11" max="12" width="5.7109375" style="23" bestFit="1" customWidth="1"/>
    <col min="13" max="16" width="5.7109375" style="23" customWidth="1"/>
    <col min="17" max="17" width="6.28125" style="23" customWidth="1"/>
    <col min="18" max="18" width="6.57421875" style="23" bestFit="1" customWidth="1"/>
    <col min="19" max="19" width="6.421875" style="23" customWidth="1"/>
    <col min="20" max="22" width="5.7109375" style="23" bestFit="1" customWidth="1"/>
    <col min="23" max="23" width="6.00390625" style="23" bestFit="1" customWidth="1"/>
    <col min="24" max="25" width="7.8515625" style="23" bestFit="1" customWidth="1"/>
    <col min="26" max="26" width="6.8515625" style="23" customWidth="1"/>
  </cols>
  <sheetData>
    <row r="1" spans="1:27" ht="12.75">
      <c r="A1" s="18"/>
      <c r="B1" s="18"/>
      <c r="C1" s="18"/>
      <c r="D1" s="18"/>
      <c r="E1" s="18"/>
      <c r="F1" s="18"/>
      <c r="G1" s="18"/>
      <c r="H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6" t="s">
        <v>158</v>
      </c>
      <c r="Y1" s="13"/>
      <c r="Z1" s="43"/>
      <c r="AA1" s="1"/>
    </row>
    <row r="2" spans="1:27" ht="12.75">
      <c r="A2" s="18"/>
      <c r="B2" s="18"/>
      <c r="C2" s="18"/>
      <c r="D2" s="18"/>
      <c r="E2" s="18"/>
      <c r="F2" s="18"/>
      <c r="G2" s="18"/>
      <c r="H2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6"/>
      <c r="Y2" s="45"/>
      <c r="Z2" s="20"/>
      <c r="AA2" s="1"/>
    </row>
    <row r="3" spans="1:27" ht="12.75">
      <c r="A3" s="18"/>
      <c r="B3" s="18"/>
      <c r="C3" s="18"/>
      <c r="D3" s="18"/>
      <c r="E3" s="18"/>
      <c r="F3" s="18"/>
      <c r="G3" s="18"/>
      <c r="H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5"/>
      <c r="Y3" s="2"/>
      <c r="Z3" s="20"/>
      <c r="AA3" s="1"/>
    </row>
    <row r="4" spans="1:27" ht="19.5">
      <c r="A4" s="12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</row>
    <row r="5" spans="1:27" ht="19.5">
      <c r="A5" s="12" t="s">
        <v>142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"/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/>
      <c r="Y7" s="22"/>
      <c r="Z7" s="43" t="s">
        <v>0</v>
      </c>
      <c r="AA7" s="1"/>
    </row>
    <row r="8" spans="1:27" ht="16.5" customHeight="1">
      <c r="A8" s="25" t="s">
        <v>16</v>
      </c>
      <c r="B8" s="26" t="s">
        <v>17</v>
      </c>
      <c r="C8" s="26"/>
      <c r="D8" s="26"/>
      <c r="E8" s="26" t="s">
        <v>18</v>
      </c>
      <c r="F8" s="26"/>
      <c r="G8" s="26"/>
      <c r="H8" s="269" t="s">
        <v>19</v>
      </c>
      <c r="I8" s="270"/>
      <c r="J8" s="271"/>
      <c r="K8" s="272" t="s">
        <v>20</v>
      </c>
      <c r="L8" s="273"/>
      <c r="M8" s="274"/>
      <c r="N8" s="264" t="s">
        <v>46</v>
      </c>
      <c r="O8" s="265"/>
      <c r="P8" s="266"/>
      <c r="Q8" s="277" t="s">
        <v>121</v>
      </c>
      <c r="R8" s="278"/>
      <c r="S8" s="279"/>
      <c r="T8" s="26" t="s">
        <v>45</v>
      </c>
      <c r="U8" s="26"/>
      <c r="V8" s="26"/>
      <c r="W8" s="27" t="s">
        <v>21</v>
      </c>
      <c r="X8" s="26" t="s">
        <v>22</v>
      </c>
      <c r="Y8" s="26"/>
      <c r="Z8" s="75"/>
      <c r="AA8" s="77"/>
    </row>
    <row r="9" spans="1:27" ht="17.25" customHeight="1">
      <c r="A9" s="28" t="s">
        <v>23</v>
      </c>
      <c r="B9" s="29" t="s">
        <v>3</v>
      </c>
      <c r="C9" s="29" t="s">
        <v>9</v>
      </c>
      <c r="D9" s="29" t="s">
        <v>10</v>
      </c>
      <c r="E9" s="29" t="s">
        <v>3</v>
      </c>
      <c r="F9" s="29" t="s">
        <v>9</v>
      </c>
      <c r="G9" s="29" t="s">
        <v>10</v>
      </c>
      <c r="H9" s="29" t="s">
        <v>3</v>
      </c>
      <c r="I9" s="29" t="s">
        <v>9</v>
      </c>
      <c r="J9" s="29" t="s">
        <v>10</v>
      </c>
      <c r="K9" s="29" t="s">
        <v>39</v>
      </c>
      <c r="L9" s="29" t="s">
        <v>38</v>
      </c>
      <c r="M9" s="29" t="s">
        <v>10</v>
      </c>
      <c r="N9" s="29" t="s">
        <v>39</v>
      </c>
      <c r="O9" s="29" t="s">
        <v>9</v>
      </c>
      <c r="P9" s="29" t="s">
        <v>10</v>
      </c>
      <c r="Q9" s="29" t="s">
        <v>3</v>
      </c>
      <c r="R9" s="29" t="s">
        <v>9</v>
      </c>
      <c r="S9" s="29" t="s">
        <v>10</v>
      </c>
      <c r="T9" s="29" t="s">
        <v>39</v>
      </c>
      <c r="U9" s="29" t="s">
        <v>9</v>
      </c>
      <c r="V9" s="29" t="s">
        <v>10</v>
      </c>
      <c r="W9" s="29" t="s">
        <v>24</v>
      </c>
      <c r="X9" s="29" t="s">
        <v>3</v>
      </c>
      <c r="Y9" s="29" t="s">
        <v>9</v>
      </c>
      <c r="Z9" s="54" t="s">
        <v>10</v>
      </c>
      <c r="AA9" s="56" t="s">
        <v>2</v>
      </c>
    </row>
    <row r="10" spans="1:27" ht="15.75" customHeight="1" thickBot="1">
      <c r="A10" s="30"/>
      <c r="B10" s="31" t="s">
        <v>14</v>
      </c>
      <c r="C10" s="31"/>
      <c r="D10" s="32"/>
      <c r="E10" s="31" t="s">
        <v>14</v>
      </c>
      <c r="F10" s="31"/>
      <c r="G10" s="32"/>
      <c r="H10" s="44" t="s">
        <v>14</v>
      </c>
      <c r="I10" s="31"/>
      <c r="J10" s="32"/>
      <c r="K10" s="275" t="s">
        <v>14</v>
      </c>
      <c r="L10" s="276"/>
      <c r="M10" s="61"/>
      <c r="N10" s="267" t="s">
        <v>14</v>
      </c>
      <c r="O10" s="268"/>
      <c r="P10" s="80"/>
      <c r="Q10" s="267" t="s">
        <v>14</v>
      </c>
      <c r="R10" s="268"/>
      <c r="S10" s="80"/>
      <c r="T10" s="267" t="s">
        <v>40</v>
      </c>
      <c r="U10" s="268"/>
      <c r="V10" s="32"/>
      <c r="W10" s="32"/>
      <c r="X10" s="31" t="s">
        <v>14</v>
      </c>
      <c r="Y10" s="31"/>
      <c r="Z10" s="55"/>
      <c r="AA10" s="78" t="s">
        <v>5</v>
      </c>
    </row>
    <row r="11" spans="1:27" ht="18" customHeight="1">
      <c r="A11" s="53" t="s">
        <v>108</v>
      </c>
      <c r="B11" s="66">
        <v>43303</v>
      </c>
      <c r="C11" s="67">
        <v>45351</v>
      </c>
      <c r="D11" s="67">
        <v>34048</v>
      </c>
      <c r="E11" s="67">
        <v>11629</v>
      </c>
      <c r="F11" s="67">
        <v>11836</v>
      </c>
      <c r="G11" s="67">
        <v>8191</v>
      </c>
      <c r="H11" s="67">
        <v>214600</v>
      </c>
      <c r="I11" s="67">
        <v>213280</v>
      </c>
      <c r="J11" s="67">
        <v>148515</v>
      </c>
      <c r="K11" s="67">
        <v>823</v>
      </c>
      <c r="L11" s="67">
        <v>823</v>
      </c>
      <c r="M11" s="67">
        <v>0</v>
      </c>
      <c r="N11" s="67"/>
      <c r="O11" s="67"/>
      <c r="P11" s="67"/>
      <c r="Q11" s="67"/>
      <c r="R11" s="67"/>
      <c r="S11" s="67"/>
      <c r="T11" s="67"/>
      <c r="U11" s="67"/>
      <c r="V11" s="67">
        <v>204</v>
      </c>
      <c r="W11" s="67">
        <v>-1557</v>
      </c>
      <c r="X11" s="67">
        <f aca="true" t="shared" si="0" ref="X11:Y17">SUM(B11,E11,H11,K11,Q11,T11,N11)</f>
        <v>270355</v>
      </c>
      <c r="Y11" s="67">
        <f t="shared" si="0"/>
        <v>271290</v>
      </c>
      <c r="Z11" s="76">
        <f aca="true" t="shared" si="1" ref="Z11:Z17">SUM(D11,G11,J11,M11,S11,V11,W11,P11)</f>
        <v>189401</v>
      </c>
      <c r="AA11" s="164">
        <f aca="true" t="shared" si="2" ref="AA11:AA19">Z11/Y11</f>
        <v>0.6981495816285156</v>
      </c>
    </row>
    <row r="12" spans="1:27" ht="18" customHeight="1">
      <c r="A12" s="53" t="s">
        <v>107</v>
      </c>
      <c r="B12" s="66">
        <v>60781</v>
      </c>
      <c r="C12" s="67">
        <v>62143</v>
      </c>
      <c r="D12" s="67">
        <v>28385</v>
      </c>
      <c r="E12" s="67">
        <v>8200</v>
      </c>
      <c r="F12" s="67">
        <v>8568</v>
      </c>
      <c r="G12" s="67">
        <v>3997</v>
      </c>
      <c r="H12" s="67">
        <v>28915</v>
      </c>
      <c r="I12" s="67">
        <v>29779</v>
      </c>
      <c r="J12" s="67">
        <v>20417</v>
      </c>
      <c r="K12" s="67">
        <v>4244</v>
      </c>
      <c r="L12" s="67">
        <v>4244</v>
      </c>
      <c r="M12" s="67">
        <v>290</v>
      </c>
      <c r="N12" s="67"/>
      <c r="O12" s="67"/>
      <c r="P12" s="67"/>
      <c r="Q12" s="67"/>
      <c r="R12" s="67"/>
      <c r="S12" s="67"/>
      <c r="T12" s="67"/>
      <c r="U12" s="67"/>
      <c r="V12" s="67"/>
      <c r="W12" s="67">
        <v>-1</v>
      </c>
      <c r="X12" s="67">
        <f t="shared" si="0"/>
        <v>102140</v>
      </c>
      <c r="Y12" s="67">
        <f t="shared" si="0"/>
        <v>104734</v>
      </c>
      <c r="Z12" s="76">
        <f t="shared" si="1"/>
        <v>53088</v>
      </c>
      <c r="AA12" s="79">
        <f t="shared" si="2"/>
        <v>0.5068841064028873</v>
      </c>
    </row>
    <row r="13" spans="1:27" s="50" customFormat="1" ht="18" customHeight="1">
      <c r="A13" s="24" t="s">
        <v>25</v>
      </c>
      <c r="B13" s="68">
        <v>106928</v>
      </c>
      <c r="C13" s="69">
        <v>106225</v>
      </c>
      <c r="D13" s="69">
        <v>77936</v>
      </c>
      <c r="E13" s="69">
        <v>28901</v>
      </c>
      <c r="F13" s="69">
        <v>28712</v>
      </c>
      <c r="G13" s="69">
        <v>20057</v>
      </c>
      <c r="H13" s="69">
        <v>77194</v>
      </c>
      <c r="I13" s="69">
        <v>79352</v>
      </c>
      <c r="J13" s="69">
        <v>55051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>
        <v>1868</v>
      </c>
      <c r="X13" s="67">
        <f t="shared" si="0"/>
        <v>213023</v>
      </c>
      <c r="Y13" s="67">
        <f t="shared" si="0"/>
        <v>214289</v>
      </c>
      <c r="Z13" s="76">
        <f t="shared" si="1"/>
        <v>154912</v>
      </c>
      <c r="AA13" s="79">
        <f t="shared" si="2"/>
        <v>0.722911582022409</v>
      </c>
    </row>
    <row r="14" spans="1:27" ht="18" customHeight="1">
      <c r="A14" s="24" t="s">
        <v>41</v>
      </c>
      <c r="B14" s="68">
        <v>20418</v>
      </c>
      <c r="C14" s="69">
        <v>20418</v>
      </c>
      <c r="D14" s="69">
        <v>13521</v>
      </c>
      <c r="E14" s="69">
        <v>5371</v>
      </c>
      <c r="F14" s="69">
        <v>5371</v>
      </c>
      <c r="G14" s="69">
        <v>3509</v>
      </c>
      <c r="H14" s="69">
        <v>33484</v>
      </c>
      <c r="I14" s="69">
        <v>39693</v>
      </c>
      <c r="J14" s="69">
        <v>28638</v>
      </c>
      <c r="K14" s="69">
        <v>2198</v>
      </c>
      <c r="L14" s="69">
        <v>2489</v>
      </c>
      <c r="M14" s="69">
        <v>2198</v>
      </c>
      <c r="N14" s="69"/>
      <c r="O14" s="69"/>
      <c r="P14" s="69"/>
      <c r="Q14" s="69"/>
      <c r="R14" s="69"/>
      <c r="S14" s="69"/>
      <c r="T14" s="69"/>
      <c r="U14" s="69"/>
      <c r="V14" s="69"/>
      <c r="W14" s="69">
        <v>779</v>
      </c>
      <c r="X14" s="67">
        <f t="shared" si="0"/>
        <v>61471</v>
      </c>
      <c r="Y14" s="67">
        <f t="shared" si="0"/>
        <v>67971</v>
      </c>
      <c r="Z14" s="76">
        <f t="shared" si="1"/>
        <v>48645</v>
      </c>
      <c r="AA14" s="79">
        <f t="shared" si="2"/>
        <v>0.7156728604846184</v>
      </c>
    </row>
    <row r="15" spans="1:27" ht="18" customHeight="1">
      <c r="A15" s="165" t="s">
        <v>128</v>
      </c>
      <c r="B15" s="166">
        <v>14606</v>
      </c>
      <c r="C15" s="167">
        <v>15618</v>
      </c>
      <c r="D15" s="167">
        <v>10224</v>
      </c>
      <c r="E15" s="167">
        <v>3811</v>
      </c>
      <c r="F15" s="167">
        <v>4084</v>
      </c>
      <c r="G15" s="167">
        <v>2676</v>
      </c>
      <c r="H15" s="167">
        <v>32656</v>
      </c>
      <c r="I15" s="167">
        <v>29642</v>
      </c>
      <c r="J15" s="167">
        <v>18126</v>
      </c>
      <c r="K15" s="167">
        <v>55628</v>
      </c>
      <c r="L15" s="167">
        <v>58803</v>
      </c>
      <c r="M15" s="167">
        <v>45125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>
        <v>889</v>
      </c>
      <c r="X15" s="67">
        <f t="shared" si="0"/>
        <v>106701</v>
      </c>
      <c r="Y15" s="67">
        <f t="shared" si="0"/>
        <v>108147</v>
      </c>
      <c r="Z15" s="76">
        <f t="shared" si="1"/>
        <v>77040</v>
      </c>
      <c r="AA15" s="168">
        <f t="shared" si="2"/>
        <v>0.7123637271491581</v>
      </c>
    </row>
    <row r="16" spans="1:27" ht="18" customHeight="1">
      <c r="A16" s="165" t="s">
        <v>147</v>
      </c>
      <c r="B16" s="261"/>
      <c r="C16" s="167">
        <v>143627</v>
      </c>
      <c r="D16" s="167">
        <v>72224</v>
      </c>
      <c r="E16" s="167"/>
      <c r="F16" s="167">
        <v>37654</v>
      </c>
      <c r="G16" s="167">
        <v>20945</v>
      </c>
      <c r="H16" s="167"/>
      <c r="I16" s="167">
        <v>112252</v>
      </c>
      <c r="J16" s="167">
        <v>47151</v>
      </c>
      <c r="K16" s="167"/>
      <c r="L16" s="167">
        <v>600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>
        <v>-2594</v>
      </c>
      <c r="W16" s="167">
        <v>905</v>
      </c>
      <c r="X16" s="67">
        <f t="shared" si="0"/>
        <v>0</v>
      </c>
      <c r="Y16" s="67">
        <f t="shared" si="0"/>
        <v>294133</v>
      </c>
      <c r="Z16" s="76">
        <f t="shared" si="1"/>
        <v>138631</v>
      </c>
      <c r="AA16" s="168">
        <f t="shared" si="2"/>
        <v>0.4713207970543938</v>
      </c>
    </row>
    <row r="17" spans="1:27" ht="18" customHeight="1" thickBot="1">
      <c r="A17" s="165" t="s">
        <v>148</v>
      </c>
      <c r="B17" s="261"/>
      <c r="C17" s="167">
        <v>14741</v>
      </c>
      <c r="D17" s="167">
        <v>7927</v>
      </c>
      <c r="E17" s="167"/>
      <c r="F17" s="167">
        <v>3863</v>
      </c>
      <c r="G17" s="167">
        <v>2260</v>
      </c>
      <c r="H17" s="167"/>
      <c r="I17" s="167">
        <v>5255</v>
      </c>
      <c r="J17" s="167">
        <v>1481</v>
      </c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>
        <v>-134</v>
      </c>
      <c r="W17" s="167">
        <v>30</v>
      </c>
      <c r="X17" s="67">
        <f t="shared" si="0"/>
        <v>0</v>
      </c>
      <c r="Y17" s="67">
        <f t="shared" si="0"/>
        <v>23859</v>
      </c>
      <c r="Z17" s="76">
        <f t="shared" si="1"/>
        <v>11564</v>
      </c>
      <c r="AA17" s="168">
        <f t="shared" si="2"/>
        <v>0.48468083322855104</v>
      </c>
    </row>
    <row r="18" spans="1:27" ht="13.5" thickBot="1">
      <c r="A18" s="209" t="s">
        <v>120</v>
      </c>
      <c r="B18" s="208">
        <v>101635</v>
      </c>
      <c r="C18" s="206">
        <v>101635</v>
      </c>
      <c r="D18" s="206">
        <v>74793</v>
      </c>
      <c r="E18" s="206">
        <v>26821</v>
      </c>
      <c r="F18" s="206">
        <v>26821</v>
      </c>
      <c r="G18" s="206">
        <v>18854</v>
      </c>
      <c r="H18" s="206">
        <v>60136</v>
      </c>
      <c r="I18" s="206">
        <v>61202</v>
      </c>
      <c r="J18" s="206">
        <v>37345</v>
      </c>
      <c r="K18" s="206">
        <v>800</v>
      </c>
      <c r="L18" s="206">
        <v>800</v>
      </c>
      <c r="M18" s="206">
        <v>249</v>
      </c>
      <c r="N18" s="206">
        <v>0</v>
      </c>
      <c r="O18" s="206">
        <v>0</v>
      </c>
      <c r="P18" s="206">
        <v>0</v>
      </c>
      <c r="Q18" s="206">
        <v>253012</v>
      </c>
      <c r="R18" s="206">
        <v>253012</v>
      </c>
      <c r="S18" s="206">
        <v>147030</v>
      </c>
      <c r="T18" s="206"/>
      <c r="U18" s="206"/>
      <c r="V18" s="206"/>
      <c r="W18" s="206">
        <v>277</v>
      </c>
      <c r="X18" s="206">
        <f>B18+E18+H18+K18+N18+Q18+T18</f>
        <v>442404</v>
      </c>
      <c r="Y18" s="206">
        <f>C18+F18+I18+L18+O18+R18+U18</f>
        <v>443470</v>
      </c>
      <c r="Z18" s="206">
        <f>D18+G18+J18+M18+P18+S18+V18+W18</f>
        <v>278548</v>
      </c>
      <c r="AA18" s="164">
        <f t="shared" si="2"/>
        <v>0.6281101314632331</v>
      </c>
    </row>
    <row r="19" spans="1:27" ht="13.5" thickBot="1">
      <c r="A19" s="207" t="s">
        <v>13</v>
      </c>
      <c r="B19" s="210">
        <f>SUM(B11:B18)</f>
        <v>347671</v>
      </c>
      <c r="C19" s="210">
        <f aca="true" t="shared" si="3" ref="C19:Z19">SUM(C11:C18)</f>
        <v>509758</v>
      </c>
      <c r="D19" s="210">
        <f t="shared" si="3"/>
        <v>319058</v>
      </c>
      <c r="E19" s="210">
        <f t="shared" si="3"/>
        <v>84733</v>
      </c>
      <c r="F19" s="210">
        <f t="shared" si="3"/>
        <v>126909</v>
      </c>
      <c r="G19" s="210">
        <f t="shared" si="3"/>
        <v>80489</v>
      </c>
      <c r="H19" s="210">
        <f t="shared" si="3"/>
        <v>446985</v>
      </c>
      <c r="I19" s="210">
        <f t="shared" si="3"/>
        <v>570455</v>
      </c>
      <c r="J19" s="210">
        <f t="shared" si="3"/>
        <v>356724</v>
      </c>
      <c r="K19" s="210">
        <f t="shared" si="3"/>
        <v>63693</v>
      </c>
      <c r="L19" s="210">
        <f t="shared" si="3"/>
        <v>67759</v>
      </c>
      <c r="M19" s="210">
        <f t="shared" si="3"/>
        <v>47862</v>
      </c>
      <c r="N19" s="210">
        <f t="shared" si="3"/>
        <v>0</v>
      </c>
      <c r="O19" s="210">
        <f t="shared" si="3"/>
        <v>0</v>
      </c>
      <c r="P19" s="210">
        <f t="shared" si="3"/>
        <v>0</v>
      </c>
      <c r="Q19" s="210">
        <f t="shared" si="3"/>
        <v>253012</v>
      </c>
      <c r="R19" s="210">
        <f t="shared" si="3"/>
        <v>253012</v>
      </c>
      <c r="S19" s="210">
        <f t="shared" si="3"/>
        <v>147030</v>
      </c>
      <c r="T19" s="210">
        <f t="shared" si="3"/>
        <v>0</v>
      </c>
      <c r="U19" s="210">
        <f t="shared" si="3"/>
        <v>0</v>
      </c>
      <c r="V19" s="210">
        <f t="shared" si="3"/>
        <v>-2524</v>
      </c>
      <c r="W19" s="210">
        <f t="shared" si="3"/>
        <v>3190</v>
      </c>
      <c r="X19" s="210">
        <f t="shared" si="3"/>
        <v>1196094</v>
      </c>
      <c r="Y19" s="210">
        <f t="shared" si="3"/>
        <v>1527893</v>
      </c>
      <c r="Z19" s="210">
        <f t="shared" si="3"/>
        <v>951829</v>
      </c>
      <c r="AA19" s="169">
        <f t="shared" si="2"/>
        <v>0.6229683623133295</v>
      </c>
    </row>
    <row r="27" ht="12.75">
      <c r="M27" s="229"/>
    </row>
  </sheetData>
  <mergeCells count="8">
    <mergeCell ref="N8:P8"/>
    <mergeCell ref="N10:O10"/>
    <mergeCell ref="T10:U10"/>
    <mergeCell ref="H8:J8"/>
    <mergeCell ref="K8:M8"/>
    <mergeCell ref="K10:L10"/>
    <mergeCell ref="Q8:S8"/>
    <mergeCell ref="Q10:R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GH8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" sqref="G1:J1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3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7:10" ht="12.75">
      <c r="G1" s="283" t="s">
        <v>156</v>
      </c>
      <c r="H1" s="283"/>
      <c r="I1" s="283"/>
      <c r="J1" s="283"/>
    </row>
    <row r="2" spans="1:10" ht="12.75">
      <c r="A2" s="1"/>
      <c r="G2" s="1"/>
      <c r="H2" s="282"/>
      <c r="I2" s="282"/>
      <c r="J2" s="282"/>
    </row>
    <row r="3" spans="1:10" ht="12.75">
      <c r="A3" s="1"/>
      <c r="G3" s="1"/>
      <c r="H3" s="41"/>
      <c r="I3" s="41"/>
      <c r="J3" s="41"/>
    </row>
    <row r="4" spans="1:10" ht="19.5">
      <c r="A4" s="226" t="s">
        <v>144</v>
      </c>
      <c r="B4" s="114"/>
      <c r="C4" s="114"/>
      <c r="D4" s="114"/>
      <c r="E4" s="114"/>
      <c r="F4" s="115"/>
      <c r="G4" s="2"/>
      <c r="H4" s="2"/>
      <c r="I4" s="2"/>
      <c r="J4" s="2"/>
    </row>
    <row r="5" spans="1:10" ht="19.5">
      <c r="A5" s="12"/>
      <c r="B5" s="114"/>
      <c r="C5" s="114"/>
      <c r="D5" s="114"/>
      <c r="E5" s="114"/>
      <c r="F5" s="115"/>
      <c r="G5" s="2"/>
      <c r="H5" s="2"/>
      <c r="I5" s="2"/>
      <c r="J5" s="2"/>
    </row>
    <row r="6" spans="1:10" ht="14.25" customHeight="1" thickBot="1">
      <c r="A6" s="116"/>
      <c r="B6" s="114"/>
      <c r="C6" s="114"/>
      <c r="D6" s="114"/>
      <c r="E6" s="114"/>
      <c r="F6" s="115"/>
      <c r="G6" s="2"/>
      <c r="H6" s="2"/>
      <c r="I6" s="2"/>
      <c r="J6" s="2"/>
    </row>
    <row r="7" spans="1:10" ht="15.75">
      <c r="A7" s="117" t="s">
        <v>54</v>
      </c>
      <c r="B7" s="284" t="s">
        <v>55</v>
      </c>
      <c r="C7" s="285"/>
      <c r="D7" s="285"/>
      <c r="E7" s="286"/>
      <c r="F7" s="118"/>
      <c r="G7" s="284" t="s">
        <v>56</v>
      </c>
      <c r="H7" s="285"/>
      <c r="I7" s="285"/>
      <c r="J7" s="286"/>
    </row>
    <row r="8" spans="1:10" ht="12.75">
      <c r="A8" s="119"/>
      <c r="B8" s="181" t="s">
        <v>3</v>
      </c>
      <c r="C8" s="182" t="s">
        <v>9</v>
      </c>
      <c r="D8" s="182" t="s">
        <v>10</v>
      </c>
      <c r="E8" s="183" t="s">
        <v>10</v>
      </c>
      <c r="F8" s="120"/>
      <c r="G8" s="181" t="s">
        <v>3</v>
      </c>
      <c r="H8" s="182" t="s">
        <v>9</v>
      </c>
      <c r="I8" s="182" t="s">
        <v>10</v>
      </c>
      <c r="J8" s="183" t="s">
        <v>10</v>
      </c>
    </row>
    <row r="9" spans="1:10" ht="13.5" thickBot="1">
      <c r="A9" s="121"/>
      <c r="B9" s="280" t="s">
        <v>14</v>
      </c>
      <c r="C9" s="281"/>
      <c r="D9" s="122"/>
      <c r="E9" s="171" t="s">
        <v>5</v>
      </c>
      <c r="F9" s="123"/>
      <c r="G9" s="280" t="s">
        <v>14</v>
      </c>
      <c r="H9" s="281"/>
      <c r="I9" s="185"/>
      <c r="J9" s="186" t="s">
        <v>5</v>
      </c>
    </row>
    <row r="10" spans="1:190" ht="12.75">
      <c r="A10" s="124" t="s">
        <v>57</v>
      </c>
      <c r="B10" s="154">
        <v>20403</v>
      </c>
      <c r="C10" s="158">
        <v>20403</v>
      </c>
      <c r="D10" s="155">
        <v>10747</v>
      </c>
      <c r="E10" s="172">
        <f>D10/C10</f>
        <v>0.5267362642748615</v>
      </c>
      <c r="F10" s="125"/>
      <c r="G10" s="126">
        <v>11157</v>
      </c>
      <c r="H10" s="155">
        <v>11157</v>
      </c>
      <c r="I10" s="200">
        <v>8436</v>
      </c>
      <c r="J10" s="172">
        <f>I10/H10</f>
        <v>0.7561172358160796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27" t="s">
        <v>58</v>
      </c>
      <c r="B11" s="128"/>
      <c r="C11" s="129"/>
      <c r="D11" s="129"/>
      <c r="E11" s="170"/>
      <c r="F11" s="130"/>
      <c r="G11" s="128">
        <v>18207</v>
      </c>
      <c r="H11" s="129">
        <v>18207</v>
      </c>
      <c r="I11" s="129">
        <v>7111</v>
      </c>
      <c r="J11" s="170">
        <f>I11/H11</f>
        <v>0.3905640687647608</v>
      </c>
    </row>
    <row r="12" spans="1:10" ht="12.75">
      <c r="A12" s="131" t="s">
        <v>59</v>
      </c>
      <c r="B12" s="128">
        <v>8493</v>
      </c>
      <c r="C12" s="129">
        <v>8493</v>
      </c>
      <c r="D12" s="129"/>
      <c r="E12" s="170"/>
      <c r="F12" s="130"/>
      <c r="G12" s="128">
        <v>1651</v>
      </c>
      <c r="H12" s="129">
        <v>1651</v>
      </c>
      <c r="I12" s="129">
        <v>762</v>
      </c>
      <c r="J12" s="170">
        <f>I12/H12</f>
        <v>0.46153846153846156</v>
      </c>
    </row>
    <row r="13" spans="1:10" ht="12.75">
      <c r="A13" s="131" t="s">
        <v>60</v>
      </c>
      <c r="B13" s="140">
        <v>119956</v>
      </c>
      <c r="C13" s="140">
        <v>88772</v>
      </c>
      <c r="D13" s="140">
        <v>57508</v>
      </c>
      <c r="E13" s="227">
        <f>D13/C13</f>
        <v>0.647816879196143</v>
      </c>
      <c r="F13" s="130"/>
      <c r="G13" s="140">
        <v>129882</v>
      </c>
      <c r="H13" s="140">
        <v>140019</v>
      </c>
      <c r="I13" s="140">
        <v>89373</v>
      </c>
      <c r="J13" s="227">
        <f>I13/H13</f>
        <v>0.6382919460930302</v>
      </c>
    </row>
    <row r="14" spans="1:10" ht="12.75">
      <c r="A14" s="156" t="s">
        <v>133</v>
      </c>
      <c r="B14" s="140"/>
      <c r="C14" s="142"/>
      <c r="D14" s="137"/>
      <c r="E14" s="170"/>
      <c r="F14" s="130"/>
      <c r="G14" s="201"/>
      <c r="H14" s="137"/>
      <c r="I14" s="137"/>
      <c r="J14" s="170"/>
    </row>
    <row r="15" spans="1:10" ht="12.75">
      <c r="A15" s="127" t="s">
        <v>140</v>
      </c>
      <c r="B15" s="128">
        <v>114316</v>
      </c>
      <c r="C15" s="129">
        <v>114316</v>
      </c>
      <c r="D15" s="129"/>
      <c r="E15" s="227">
        <f>D15/C15</f>
        <v>0</v>
      </c>
      <c r="F15" s="130"/>
      <c r="G15" s="128">
        <v>127018</v>
      </c>
      <c r="H15" s="129">
        <v>128288</v>
      </c>
      <c r="I15" s="129"/>
      <c r="J15" s="170"/>
    </row>
    <row r="16" spans="1:10" ht="12.75">
      <c r="A16" s="127" t="s">
        <v>61</v>
      </c>
      <c r="B16" s="138"/>
      <c r="C16" s="129"/>
      <c r="D16" s="129"/>
      <c r="E16" s="170"/>
      <c r="F16" s="130"/>
      <c r="G16" s="128">
        <v>4013</v>
      </c>
      <c r="H16" s="129">
        <v>9370</v>
      </c>
      <c r="I16" s="129">
        <v>579</v>
      </c>
      <c r="J16" s="227">
        <f>I16/H16</f>
        <v>0.061792956243329776</v>
      </c>
    </row>
    <row r="17" spans="1:10" ht="12.75">
      <c r="A17" s="127" t="s">
        <v>62</v>
      </c>
      <c r="B17" s="128"/>
      <c r="C17" s="129"/>
      <c r="D17" s="129"/>
      <c r="E17" s="170"/>
      <c r="F17" s="130"/>
      <c r="G17" s="128">
        <v>2682</v>
      </c>
      <c r="H17" s="129">
        <v>2682</v>
      </c>
      <c r="I17" s="129">
        <v>2682</v>
      </c>
      <c r="J17" s="227">
        <f>I17/H17</f>
        <v>1</v>
      </c>
    </row>
    <row r="18" spans="1:10" ht="12.75">
      <c r="A18" s="127" t="s">
        <v>63</v>
      </c>
      <c r="B18" s="128"/>
      <c r="C18" s="129"/>
      <c r="D18" s="129"/>
      <c r="E18" s="170"/>
      <c r="F18" s="130"/>
      <c r="G18" s="128"/>
      <c r="H18" s="129"/>
      <c r="I18" s="129"/>
      <c r="J18" s="227"/>
    </row>
    <row r="19" spans="1:10" ht="12.75">
      <c r="A19" s="127" t="s">
        <v>64</v>
      </c>
      <c r="B19" s="128"/>
      <c r="C19" s="129"/>
      <c r="D19" s="129"/>
      <c r="E19" s="170"/>
      <c r="F19" s="130"/>
      <c r="G19" s="128">
        <v>707</v>
      </c>
      <c r="H19" s="129">
        <v>707</v>
      </c>
      <c r="I19" s="129">
        <v>916</v>
      </c>
      <c r="J19" s="227">
        <f>I19/H19</f>
        <v>1.2956152758132957</v>
      </c>
    </row>
    <row r="20" spans="1:10" ht="12.75">
      <c r="A20" s="127" t="s">
        <v>65</v>
      </c>
      <c r="B20" s="128">
        <v>5080</v>
      </c>
      <c r="C20" s="129">
        <v>5080</v>
      </c>
      <c r="D20" s="129">
        <v>4664</v>
      </c>
      <c r="E20" s="227">
        <f>D20/C20</f>
        <v>0.9181102362204724</v>
      </c>
      <c r="F20" s="130"/>
      <c r="G20" s="128">
        <v>8645</v>
      </c>
      <c r="H20" s="129">
        <v>8645</v>
      </c>
      <c r="I20" s="129">
        <v>13637</v>
      </c>
      <c r="J20" s="227">
        <f>I20/H20</f>
        <v>1.5774436090225563</v>
      </c>
    </row>
    <row r="21" spans="1:10" ht="12.75">
      <c r="A21" s="127" t="s">
        <v>66</v>
      </c>
      <c r="B21" s="136"/>
      <c r="C21" s="137"/>
      <c r="D21" s="137"/>
      <c r="E21" s="170"/>
      <c r="F21" s="139"/>
      <c r="G21" s="140">
        <v>14566</v>
      </c>
      <c r="H21" s="142">
        <v>14566</v>
      </c>
      <c r="I21" s="142">
        <v>7848</v>
      </c>
      <c r="J21" s="227">
        <f>I21/H21</f>
        <v>0.5387889605931622</v>
      </c>
    </row>
    <row r="22" spans="1:10" ht="12.75">
      <c r="A22" s="141" t="s">
        <v>134</v>
      </c>
      <c r="B22" s="136"/>
      <c r="C22" s="137"/>
      <c r="D22" s="137"/>
      <c r="E22" s="170"/>
      <c r="F22" s="139"/>
      <c r="G22" s="140">
        <v>300</v>
      </c>
      <c r="H22" s="223">
        <v>300</v>
      </c>
      <c r="I22" s="223">
        <v>16</v>
      </c>
      <c r="J22" s="227">
        <f>I22/H22</f>
        <v>0.05333333333333334</v>
      </c>
    </row>
    <row r="23" spans="1:10" ht="12.75">
      <c r="A23" s="141" t="s">
        <v>109</v>
      </c>
      <c r="B23" s="136"/>
      <c r="C23" s="137"/>
      <c r="D23" s="142"/>
      <c r="E23" s="170"/>
      <c r="F23" s="139"/>
      <c r="G23" s="140"/>
      <c r="H23" s="224"/>
      <c r="I23" s="223"/>
      <c r="J23" s="170"/>
    </row>
    <row r="24" spans="1:10" ht="12.75">
      <c r="A24" s="141" t="s">
        <v>67</v>
      </c>
      <c r="B24" s="140"/>
      <c r="C24" s="137"/>
      <c r="D24" s="216">
        <v>1393</v>
      </c>
      <c r="E24" s="170"/>
      <c r="F24" s="139"/>
      <c r="G24" s="136"/>
      <c r="H24" s="223"/>
      <c r="I24" s="223">
        <v>4631</v>
      </c>
      <c r="J24" s="170"/>
    </row>
    <row r="25" spans="1:10" ht="12.75">
      <c r="A25" s="127" t="s">
        <v>68</v>
      </c>
      <c r="B25" s="136"/>
      <c r="C25" s="137"/>
      <c r="D25" s="137"/>
      <c r="E25" s="170"/>
      <c r="F25" s="139"/>
      <c r="G25" s="136"/>
      <c r="H25" s="137"/>
      <c r="I25" s="137"/>
      <c r="J25" s="170"/>
    </row>
    <row r="26" spans="1:10" ht="12.75">
      <c r="A26" s="132" t="s">
        <v>69</v>
      </c>
      <c r="B26" s="133">
        <f>SUM(B27:B30)</f>
        <v>350991</v>
      </c>
      <c r="C26" s="133">
        <f>SUM(C27:C30)</f>
        <v>312591</v>
      </c>
      <c r="D26" s="133">
        <f>SUM(D27:D30)</f>
        <v>330030</v>
      </c>
      <c r="E26" s="170">
        <f>D26/C26</f>
        <v>1.0557885543729666</v>
      </c>
      <c r="F26" s="139"/>
      <c r="G26" s="136">
        <f>SUM(G27:G30)</f>
        <v>38400</v>
      </c>
      <c r="H26" s="136">
        <f>SUM(H27:H30)</f>
        <v>0</v>
      </c>
      <c r="I26" s="136">
        <f>SUM(I27:I30)</f>
        <v>4</v>
      </c>
      <c r="J26" s="170"/>
    </row>
    <row r="27" spans="1:10" ht="12.75">
      <c r="A27" s="135" t="s">
        <v>70</v>
      </c>
      <c r="B27" s="136">
        <v>281191</v>
      </c>
      <c r="C27" s="137">
        <v>281191</v>
      </c>
      <c r="D27" s="214">
        <v>297047</v>
      </c>
      <c r="E27" s="227">
        <f>D27/C27</f>
        <v>1.0563887179888403</v>
      </c>
      <c r="F27" s="139"/>
      <c r="G27" s="136"/>
      <c r="H27" s="137"/>
      <c r="I27" s="137"/>
      <c r="J27" s="170"/>
    </row>
    <row r="28" spans="1:10" ht="12.75">
      <c r="A28" s="135" t="s">
        <v>71</v>
      </c>
      <c r="B28" s="136">
        <v>64000</v>
      </c>
      <c r="C28" s="137">
        <v>25600</v>
      </c>
      <c r="D28" s="214">
        <v>16315</v>
      </c>
      <c r="E28" s="227">
        <f>D28/C28</f>
        <v>0.6373046875</v>
      </c>
      <c r="F28" s="139"/>
      <c r="G28" s="136">
        <v>38400</v>
      </c>
      <c r="H28" s="137"/>
      <c r="I28" s="137"/>
      <c r="J28" s="170"/>
    </row>
    <row r="29" spans="1:10" ht="12.75">
      <c r="A29" s="135" t="s">
        <v>72</v>
      </c>
      <c r="B29" s="136">
        <v>5800</v>
      </c>
      <c r="C29" s="137">
        <v>5800</v>
      </c>
      <c r="D29" s="214">
        <v>16668</v>
      </c>
      <c r="E29" s="227">
        <f>D29/C29</f>
        <v>2.8737931034482758</v>
      </c>
      <c r="F29" s="139"/>
      <c r="G29" s="136"/>
      <c r="H29" s="137"/>
      <c r="I29" s="137"/>
      <c r="J29" s="170"/>
    </row>
    <row r="30" spans="1:10" ht="12.75">
      <c r="A30" s="135" t="s">
        <v>150</v>
      </c>
      <c r="B30" s="136"/>
      <c r="C30" s="137"/>
      <c r="D30" s="137"/>
      <c r="E30" s="227"/>
      <c r="F30" s="139"/>
      <c r="G30" s="136"/>
      <c r="H30" s="204"/>
      <c r="I30" s="204">
        <v>4</v>
      </c>
      <c r="J30" s="170"/>
    </row>
    <row r="31" spans="1:10" ht="12.75">
      <c r="A31" s="132" t="s">
        <v>73</v>
      </c>
      <c r="B31" s="136"/>
      <c r="C31" s="137"/>
      <c r="D31" s="137"/>
      <c r="E31" s="227"/>
      <c r="F31" s="139"/>
      <c r="G31" s="133">
        <f>SUM(G32:G34)</f>
        <v>7085</v>
      </c>
      <c r="H31" s="133">
        <f>SUM(H32:H34)</f>
        <v>7171</v>
      </c>
      <c r="I31" s="133">
        <f>SUM(I32:I34)</f>
        <v>2226</v>
      </c>
      <c r="J31" s="170">
        <f>I31/H31</f>
        <v>0.3104169571886766</v>
      </c>
    </row>
    <row r="32" spans="1:10" ht="12.75">
      <c r="A32" s="135" t="s">
        <v>74</v>
      </c>
      <c r="B32" s="136"/>
      <c r="C32" s="137"/>
      <c r="D32" s="137"/>
      <c r="E32" s="227"/>
      <c r="F32" s="139"/>
      <c r="G32" s="136">
        <v>1500</v>
      </c>
      <c r="H32" s="137">
        <v>1500</v>
      </c>
      <c r="I32" s="137"/>
      <c r="J32" s="227">
        <f>I32/H32</f>
        <v>0</v>
      </c>
    </row>
    <row r="33" spans="1:10" ht="12.75">
      <c r="A33" s="135" t="s">
        <v>75</v>
      </c>
      <c r="B33" s="136"/>
      <c r="C33" s="137"/>
      <c r="D33" s="137"/>
      <c r="E33" s="227"/>
      <c r="F33" s="139"/>
      <c r="G33" s="136">
        <v>600</v>
      </c>
      <c r="H33" s="137">
        <v>600</v>
      </c>
      <c r="I33" s="137">
        <v>600</v>
      </c>
      <c r="J33" s="227">
        <f>I33/H33</f>
        <v>1</v>
      </c>
    </row>
    <row r="34" spans="1:10" ht="12.75">
      <c r="A34" s="135" t="s">
        <v>114</v>
      </c>
      <c r="B34" s="136"/>
      <c r="C34" s="137"/>
      <c r="D34" s="137"/>
      <c r="E34" s="227"/>
      <c r="F34" s="139"/>
      <c r="G34" s="136">
        <v>4985</v>
      </c>
      <c r="H34" s="137">
        <v>5071</v>
      </c>
      <c r="I34" s="137">
        <v>1626</v>
      </c>
      <c r="J34" s="227">
        <f>I34/H34</f>
        <v>0.3206468152238217</v>
      </c>
    </row>
    <row r="35" spans="1:10" ht="12.75">
      <c r="A35" s="127" t="s">
        <v>149</v>
      </c>
      <c r="B35" s="136"/>
      <c r="C35" s="137"/>
      <c r="D35" s="137">
        <v>98</v>
      </c>
      <c r="E35" s="227"/>
      <c r="F35" s="139"/>
      <c r="G35" s="136"/>
      <c r="H35" s="137"/>
      <c r="I35" s="137"/>
      <c r="J35" s="170"/>
    </row>
    <row r="36" spans="1:10" ht="12.75">
      <c r="A36" s="127" t="s">
        <v>77</v>
      </c>
      <c r="B36" s="136"/>
      <c r="C36" s="137"/>
      <c r="D36" s="137"/>
      <c r="E36" s="227"/>
      <c r="F36" s="139"/>
      <c r="G36" s="136">
        <v>32197</v>
      </c>
      <c r="H36" s="137">
        <v>32197</v>
      </c>
      <c r="I36" s="137">
        <v>17762</v>
      </c>
      <c r="J36" s="227">
        <f>I36/H36</f>
        <v>0.5516663043140665</v>
      </c>
    </row>
    <row r="37" spans="1:10" ht="15.75" customHeight="1" thickBot="1">
      <c r="A37" s="189" t="s">
        <v>78</v>
      </c>
      <c r="B37" s="190">
        <v>700</v>
      </c>
      <c r="C37" s="191">
        <v>700</v>
      </c>
      <c r="D37" s="191">
        <v>2306</v>
      </c>
      <c r="E37" s="233">
        <f>D37/C37</f>
        <v>3.2942857142857145</v>
      </c>
      <c r="F37" s="193"/>
      <c r="G37" s="190">
        <v>19291</v>
      </c>
      <c r="H37" s="191">
        <v>18110</v>
      </c>
      <c r="I37" s="191">
        <v>14111</v>
      </c>
      <c r="J37" s="233">
        <f>I37/H37</f>
        <v>0.7791827719491994</v>
      </c>
    </row>
    <row r="38" spans="1:10" ht="15.75" customHeight="1">
      <c r="A38" s="187"/>
      <c r="B38" s="153"/>
      <c r="C38" s="153"/>
      <c r="D38" s="153"/>
      <c r="E38" s="203"/>
      <c r="F38" s="152"/>
      <c r="G38" s="153"/>
      <c r="H38" s="153"/>
      <c r="I38" s="153"/>
      <c r="J38" s="203"/>
    </row>
    <row r="39" spans="1:10" ht="15.75" customHeight="1">
      <c r="A39" s="187"/>
      <c r="B39" s="153"/>
      <c r="C39" s="153"/>
      <c r="D39" s="153"/>
      <c r="E39" s="203"/>
      <c r="F39" s="152"/>
      <c r="G39" s="153"/>
      <c r="H39" s="153"/>
      <c r="I39" s="153"/>
      <c r="J39" s="203"/>
    </row>
    <row r="40" spans="1:10" ht="15.75" customHeight="1" thickBot="1">
      <c r="A40" s="187"/>
      <c r="B40" s="153"/>
      <c r="C40" s="153"/>
      <c r="D40" s="188"/>
      <c r="E40" s="153"/>
      <c r="F40" s="152"/>
      <c r="G40" s="153"/>
      <c r="H40" s="153"/>
      <c r="I40" s="153"/>
      <c r="J40" s="153"/>
    </row>
    <row r="41" spans="1:10" ht="15.75">
      <c r="A41" s="117" t="s">
        <v>54</v>
      </c>
      <c r="B41" s="284" t="s">
        <v>55</v>
      </c>
      <c r="C41" s="285"/>
      <c r="D41" s="285"/>
      <c r="E41" s="286"/>
      <c r="F41" s="118"/>
      <c r="G41" s="284" t="s">
        <v>56</v>
      </c>
      <c r="H41" s="285"/>
      <c r="I41" s="285"/>
      <c r="J41" s="286"/>
    </row>
    <row r="42" spans="1:10" ht="12.75">
      <c r="A42" s="119"/>
      <c r="B42" s="181" t="s">
        <v>3</v>
      </c>
      <c r="C42" s="182" t="s">
        <v>9</v>
      </c>
      <c r="D42" s="182" t="s">
        <v>10</v>
      </c>
      <c r="E42" s="183" t="s">
        <v>10</v>
      </c>
      <c r="F42" s="194"/>
      <c r="G42" s="181" t="s">
        <v>3</v>
      </c>
      <c r="H42" s="182" t="s">
        <v>9</v>
      </c>
      <c r="I42" s="182" t="s">
        <v>10</v>
      </c>
      <c r="J42" s="183" t="s">
        <v>10</v>
      </c>
    </row>
    <row r="43" spans="1:10" ht="13.5" thickBot="1">
      <c r="A43" s="121"/>
      <c r="B43" s="280" t="s">
        <v>14</v>
      </c>
      <c r="C43" s="281"/>
      <c r="D43" s="185"/>
      <c r="E43" s="186" t="s">
        <v>5</v>
      </c>
      <c r="F43" s="123"/>
      <c r="G43" s="280" t="s">
        <v>14</v>
      </c>
      <c r="H43" s="281"/>
      <c r="I43" s="185"/>
      <c r="J43" s="186" t="s">
        <v>5</v>
      </c>
    </row>
    <row r="44" spans="1:10" ht="12.75">
      <c r="A44" s="132" t="s">
        <v>141</v>
      </c>
      <c r="B44" s="195">
        <f>SUM(B45:B49)</f>
        <v>701259</v>
      </c>
      <c r="C44" s="195">
        <f>SUM(C45:C49)</f>
        <v>830111</v>
      </c>
      <c r="D44" s="195">
        <f>SUM(D45:D49)</f>
        <v>498404</v>
      </c>
      <c r="E44" s="196">
        <f>D44/C44</f>
        <v>0.6004064516673071</v>
      </c>
      <c r="F44" s="139"/>
      <c r="G44" s="202">
        <f>SUM(G45:G47)</f>
        <v>12203</v>
      </c>
      <c r="H44" s="202">
        <f>SUM(H45:H47)</f>
        <v>16776</v>
      </c>
      <c r="I44" s="202">
        <f>SUM(I45:I48)</f>
        <v>0</v>
      </c>
      <c r="J44" s="178"/>
    </row>
    <row r="45" spans="1:10" ht="12.75">
      <c r="A45" s="135" t="s">
        <v>110</v>
      </c>
      <c r="B45" s="136">
        <v>71105</v>
      </c>
      <c r="C45" s="137">
        <v>49099</v>
      </c>
      <c r="D45" s="214">
        <v>40269</v>
      </c>
      <c r="E45" s="230">
        <f>D45/C45</f>
        <v>0.8201592700462331</v>
      </c>
      <c r="F45" s="139"/>
      <c r="G45" s="136">
        <v>12203</v>
      </c>
      <c r="H45" s="137">
        <v>7902</v>
      </c>
      <c r="I45" s="137"/>
      <c r="J45" s="179"/>
    </row>
    <row r="46" spans="1:10" ht="12.75">
      <c r="A46" s="135" t="s">
        <v>79</v>
      </c>
      <c r="B46" s="136"/>
      <c r="C46" s="137"/>
      <c r="D46" s="262"/>
      <c r="E46" s="230"/>
      <c r="F46" s="139"/>
      <c r="G46" s="136"/>
      <c r="H46" s="137"/>
      <c r="I46" s="137"/>
      <c r="J46" s="179"/>
    </row>
    <row r="47" spans="1:10" ht="12.75">
      <c r="A47" s="135" t="s">
        <v>80</v>
      </c>
      <c r="B47" s="136">
        <v>630154</v>
      </c>
      <c r="C47" s="137">
        <v>781012</v>
      </c>
      <c r="D47" s="214">
        <v>458003</v>
      </c>
      <c r="E47" s="230">
        <f>D47/C47</f>
        <v>0.5864224877466672</v>
      </c>
      <c r="F47" s="139"/>
      <c r="G47" s="136"/>
      <c r="H47" s="137">
        <v>8874</v>
      </c>
      <c r="I47" s="137"/>
      <c r="J47" s="179"/>
    </row>
    <row r="48" spans="1:10" ht="12.75">
      <c r="A48" s="135" t="s">
        <v>111</v>
      </c>
      <c r="B48" s="136"/>
      <c r="C48" s="137"/>
      <c r="D48" s="137"/>
      <c r="E48" s="157"/>
      <c r="F48" s="139"/>
      <c r="G48" s="136"/>
      <c r="H48" s="137"/>
      <c r="I48" s="137"/>
      <c r="J48" s="179"/>
    </row>
    <row r="49" spans="1:10" ht="12.75">
      <c r="A49" s="135" t="s">
        <v>125</v>
      </c>
      <c r="B49" s="136"/>
      <c r="C49" s="137"/>
      <c r="D49" s="137">
        <v>132</v>
      </c>
      <c r="E49" s="157"/>
      <c r="F49" s="139"/>
      <c r="G49" s="136"/>
      <c r="H49" s="137"/>
      <c r="I49" s="137"/>
      <c r="J49" s="179"/>
    </row>
    <row r="50" spans="1:10" ht="12.75">
      <c r="A50" s="127" t="s">
        <v>81</v>
      </c>
      <c r="B50" s="128">
        <v>386783</v>
      </c>
      <c r="C50" s="129">
        <v>434750</v>
      </c>
      <c r="D50" s="216">
        <v>440396</v>
      </c>
      <c r="E50" s="232">
        <f>D50/C50</f>
        <v>1.0129867740080507</v>
      </c>
      <c r="F50" s="130"/>
      <c r="G50" s="128">
        <v>446423</v>
      </c>
      <c r="H50" s="129">
        <v>496253</v>
      </c>
      <c r="I50" s="216">
        <v>486130</v>
      </c>
      <c r="J50" s="231">
        <f>I50/H50</f>
        <v>0.9796011308747755</v>
      </c>
    </row>
    <row r="51" spans="1:10" ht="12.75">
      <c r="A51" s="127" t="s">
        <v>82</v>
      </c>
      <c r="B51" s="136"/>
      <c r="C51" s="137"/>
      <c r="D51" s="137"/>
      <c r="E51" s="232"/>
      <c r="F51" s="139"/>
      <c r="G51" s="128">
        <v>881501</v>
      </c>
      <c r="H51" s="129">
        <v>1052827</v>
      </c>
      <c r="I51" s="129">
        <v>661209</v>
      </c>
      <c r="J51" s="231">
        <f>I51/H51</f>
        <v>0.6280319558673932</v>
      </c>
    </row>
    <row r="52" spans="1:10" ht="12.75">
      <c r="A52" s="127" t="s">
        <v>83</v>
      </c>
      <c r="B52" s="128">
        <v>554</v>
      </c>
      <c r="C52" s="129">
        <v>554</v>
      </c>
      <c r="D52" s="129">
        <v>242</v>
      </c>
      <c r="E52" s="232">
        <f aca="true" t="shared" si="0" ref="E52:E57">D52/C52</f>
        <v>0.4368231046931408</v>
      </c>
      <c r="F52" s="139"/>
      <c r="G52" s="128">
        <v>1094</v>
      </c>
      <c r="H52" s="129">
        <v>1094</v>
      </c>
      <c r="I52" s="129">
        <v>392</v>
      </c>
      <c r="J52" s="231">
        <f>I52/H52</f>
        <v>0.3583180987202925</v>
      </c>
    </row>
    <row r="53" spans="1:10" ht="12.75">
      <c r="A53" s="143" t="s">
        <v>84</v>
      </c>
      <c r="B53" s="144"/>
      <c r="C53" s="145"/>
      <c r="D53" s="145"/>
      <c r="E53" s="232"/>
      <c r="F53" s="139"/>
      <c r="G53" s="144">
        <v>762</v>
      </c>
      <c r="H53" s="145">
        <v>1016</v>
      </c>
      <c r="I53" s="145">
        <v>261</v>
      </c>
      <c r="J53" s="231">
        <f>I53/H53</f>
        <v>0.25688976377952755</v>
      </c>
    </row>
    <row r="54" spans="1:10" ht="12.75">
      <c r="A54" s="143" t="s">
        <v>85</v>
      </c>
      <c r="B54" s="144"/>
      <c r="C54" s="145">
        <v>3205</v>
      </c>
      <c r="D54" s="145">
        <v>3205</v>
      </c>
      <c r="E54" s="232">
        <f t="shared" si="0"/>
        <v>1</v>
      </c>
      <c r="F54" s="139"/>
      <c r="G54" s="144">
        <v>134640</v>
      </c>
      <c r="H54" s="145">
        <v>144481</v>
      </c>
      <c r="I54" s="145">
        <v>109261</v>
      </c>
      <c r="J54" s="231">
        <f>I54/H54</f>
        <v>0.7562309230971547</v>
      </c>
    </row>
    <row r="55" spans="1:10" ht="12.75">
      <c r="A55" s="143" t="s">
        <v>86</v>
      </c>
      <c r="B55" s="144"/>
      <c r="C55" s="145"/>
      <c r="D55" s="145"/>
      <c r="E55" s="232"/>
      <c r="F55" s="139"/>
      <c r="G55" s="144"/>
      <c r="H55" s="145"/>
      <c r="I55" s="145"/>
      <c r="J55" s="231"/>
    </row>
    <row r="56" spans="1:10" ht="12.75">
      <c r="A56" s="143" t="s">
        <v>87</v>
      </c>
      <c r="B56" s="144">
        <v>184</v>
      </c>
      <c r="C56" s="145">
        <v>90390</v>
      </c>
      <c r="D56" s="145">
        <v>8330</v>
      </c>
      <c r="E56" s="232">
        <f t="shared" si="0"/>
        <v>0.0921562119703507</v>
      </c>
      <c r="F56" s="139"/>
      <c r="G56" s="144">
        <v>43227</v>
      </c>
      <c r="H56" s="145">
        <v>43499</v>
      </c>
      <c r="I56" s="145">
        <v>6308</v>
      </c>
      <c r="J56" s="231">
        <f>I56/H56</f>
        <v>0.1450148279270788</v>
      </c>
    </row>
    <row r="57" spans="1:10" ht="12.75">
      <c r="A57" s="143" t="s">
        <v>88</v>
      </c>
      <c r="B57" s="144">
        <v>210892</v>
      </c>
      <c r="C57" s="145">
        <v>210892</v>
      </c>
      <c r="D57" s="225">
        <v>171974</v>
      </c>
      <c r="E57" s="232">
        <f t="shared" si="0"/>
        <v>0.8154600459002712</v>
      </c>
      <c r="F57" s="139"/>
      <c r="G57" s="144"/>
      <c r="H57" s="145"/>
      <c r="I57" s="145"/>
      <c r="J57" s="179"/>
    </row>
    <row r="58" spans="1:10" ht="12.75">
      <c r="A58" s="143" t="s">
        <v>124</v>
      </c>
      <c r="B58" s="144"/>
      <c r="C58" s="145"/>
      <c r="D58" s="145"/>
      <c r="E58" s="157"/>
      <c r="F58" s="139"/>
      <c r="G58" s="144"/>
      <c r="H58" s="145"/>
      <c r="I58" s="225"/>
      <c r="J58" s="179"/>
    </row>
    <row r="59" spans="1:10" ht="12.75">
      <c r="A59" s="143" t="s">
        <v>152</v>
      </c>
      <c r="B59" s="144"/>
      <c r="C59" s="145"/>
      <c r="D59" s="145"/>
      <c r="E59" s="157"/>
      <c r="F59" s="139"/>
      <c r="G59" s="144"/>
      <c r="H59" s="145"/>
      <c r="I59" s="145">
        <v>-76</v>
      </c>
      <c r="J59" s="179"/>
    </row>
    <row r="60" spans="1:10" ht="12.75">
      <c r="A60" s="143" t="s">
        <v>90</v>
      </c>
      <c r="B60" s="144"/>
      <c r="C60" s="145"/>
      <c r="D60" s="145">
        <v>48</v>
      </c>
      <c r="E60" s="157"/>
      <c r="F60" s="139"/>
      <c r="G60" s="144"/>
      <c r="H60" s="145"/>
      <c r="I60" s="145">
        <v>40</v>
      </c>
      <c r="J60" s="179"/>
    </row>
    <row r="61" spans="1:10" ht="12.75">
      <c r="A61" s="143" t="s">
        <v>91</v>
      </c>
      <c r="B61" s="144"/>
      <c r="C61" s="145"/>
      <c r="D61" s="145"/>
      <c r="E61" s="157"/>
      <c r="F61" s="139"/>
      <c r="G61" s="144"/>
      <c r="H61" s="145"/>
      <c r="I61" s="145"/>
      <c r="J61" s="179"/>
    </row>
    <row r="62" spans="1:10" ht="12.75">
      <c r="A62" s="143" t="s">
        <v>92</v>
      </c>
      <c r="B62" s="144"/>
      <c r="C62" s="145"/>
      <c r="D62" s="145"/>
      <c r="E62" s="157"/>
      <c r="F62" s="139"/>
      <c r="G62" s="144"/>
      <c r="H62" s="145"/>
      <c r="I62" s="145"/>
      <c r="J62" s="179"/>
    </row>
    <row r="63" spans="1:10" ht="12.75">
      <c r="A63" s="143" t="s">
        <v>93</v>
      </c>
      <c r="B63" s="144"/>
      <c r="C63" s="145"/>
      <c r="D63" s="145"/>
      <c r="E63" s="157"/>
      <c r="F63" s="139"/>
      <c r="G63" s="144">
        <v>4500</v>
      </c>
      <c r="H63" s="145">
        <v>4500</v>
      </c>
      <c r="I63" s="145">
        <v>3402</v>
      </c>
      <c r="J63" s="231">
        <f>I63/H63</f>
        <v>0.756</v>
      </c>
    </row>
    <row r="64" spans="1:10" ht="12.75">
      <c r="A64" s="143" t="s">
        <v>94</v>
      </c>
      <c r="B64" s="144"/>
      <c r="C64" s="145"/>
      <c r="D64" s="145"/>
      <c r="E64" s="157"/>
      <c r="F64" s="139"/>
      <c r="G64" s="144"/>
      <c r="H64" s="145"/>
      <c r="I64" s="145"/>
      <c r="J64" s="231"/>
    </row>
    <row r="65" spans="1:10" ht="12.75">
      <c r="A65" s="143" t="s">
        <v>95</v>
      </c>
      <c r="B65" s="144"/>
      <c r="C65" s="145"/>
      <c r="D65" s="145"/>
      <c r="E65" s="157"/>
      <c r="F65" s="139"/>
      <c r="G65" s="144"/>
      <c r="H65" s="145"/>
      <c r="I65" s="145"/>
      <c r="J65" s="231"/>
    </row>
    <row r="66" spans="1:10" ht="12.75">
      <c r="A66" s="143" t="s">
        <v>96</v>
      </c>
      <c r="B66" s="144"/>
      <c r="C66" s="145"/>
      <c r="D66" s="145"/>
      <c r="E66" s="157"/>
      <c r="F66" s="139"/>
      <c r="G66" s="144">
        <v>2000</v>
      </c>
      <c r="H66" s="145">
        <v>2000</v>
      </c>
      <c r="I66" s="145">
        <v>912</v>
      </c>
      <c r="J66" s="231">
        <f aca="true" t="shared" si="1" ref="J66:J72">I66/H66</f>
        <v>0.456</v>
      </c>
    </row>
    <row r="67" spans="1:10" ht="12.75">
      <c r="A67" s="143" t="s">
        <v>97</v>
      </c>
      <c r="B67" s="144"/>
      <c r="C67" s="145"/>
      <c r="D67" s="145"/>
      <c r="E67" s="157"/>
      <c r="F67" s="139"/>
      <c r="G67" s="144">
        <v>1200</v>
      </c>
      <c r="H67" s="145">
        <v>1200</v>
      </c>
      <c r="I67" s="145">
        <v>666</v>
      </c>
      <c r="J67" s="231">
        <f t="shared" si="1"/>
        <v>0.555</v>
      </c>
    </row>
    <row r="68" spans="1:10" ht="12.75">
      <c r="A68" s="143" t="s">
        <v>98</v>
      </c>
      <c r="B68" s="144"/>
      <c r="C68" s="145"/>
      <c r="D68" s="145"/>
      <c r="E68" s="157"/>
      <c r="F68" s="139"/>
      <c r="G68" s="144"/>
      <c r="H68" s="145"/>
      <c r="I68" s="145"/>
      <c r="J68" s="231"/>
    </row>
    <row r="69" spans="1:10" ht="12.75">
      <c r="A69" s="143" t="s">
        <v>99</v>
      </c>
      <c r="B69" s="144"/>
      <c r="C69" s="145"/>
      <c r="D69" s="145"/>
      <c r="E69" s="157"/>
      <c r="F69" s="139"/>
      <c r="G69" s="144"/>
      <c r="H69" s="145"/>
      <c r="I69" s="145">
        <v>47</v>
      </c>
      <c r="J69" s="231"/>
    </row>
    <row r="70" spans="1:10" ht="12.75">
      <c r="A70" s="143" t="s">
        <v>100</v>
      </c>
      <c r="B70" s="144">
        <v>1500</v>
      </c>
      <c r="C70" s="145">
        <v>1500</v>
      </c>
      <c r="D70" s="145">
        <v>241</v>
      </c>
      <c r="E70" s="232">
        <f>D70/C70</f>
        <v>0.16066666666666668</v>
      </c>
      <c r="F70" s="139"/>
      <c r="G70" s="144">
        <v>2000</v>
      </c>
      <c r="H70" s="145">
        <v>2000</v>
      </c>
      <c r="I70" s="145">
        <v>950</v>
      </c>
      <c r="J70" s="231">
        <f t="shared" si="1"/>
        <v>0.475</v>
      </c>
    </row>
    <row r="71" spans="1:10" ht="12.75">
      <c r="A71" s="143" t="s">
        <v>101</v>
      </c>
      <c r="B71" s="144"/>
      <c r="C71" s="145"/>
      <c r="D71" s="145">
        <v>250</v>
      </c>
      <c r="E71" s="232"/>
      <c r="F71" s="139"/>
      <c r="G71" s="144">
        <v>4500</v>
      </c>
      <c r="H71" s="145">
        <v>4500</v>
      </c>
      <c r="I71" s="145">
        <v>4750</v>
      </c>
      <c r="J71" s="231">
        <f t="shared" si="1"/>
        <v>1.0555555555555556</v>
      </c>
    </row>
    <row r="72" spans="1:10" ht="12.75">
      <c r="A72" s="60" t="s">
        <v>115</v>
      </c>
      <c r="B72" s="144">
        <v>248457</v>
      </c>
      <c r="C72" s="145">
        <v>248457</v>
      </c>
      <c r="D72" s="145">
        <v>140367</v>
      </c>
      <c r="E72" s="232">
        <f>D72/C72</f>
        <v>0.5649549016530023</v>
      </c>
      <c r="F72" s="139"/>
      <c r="G72" s="144">
        <v>249417</v>
      </c>
      <c r="H72" s="145">
        <v>249698</v>
      </c>
      <c r="I72" s="145">
        <v>131805</v>
      </c>
      <c r="J72" s="231">
        <f t="shared" si="1"/>
        <v>0.5278576520436687</v>
      </c>
    </row>
    <row r="73" spans="1:10" ht="12.75">
      <c r="A73" s="146" t="s">
        <v>135</v>
      </c>
      <c r="B73" s="144">
        <v>36000</v>
      </c>
      <c r="C73" s="145">
        <v>49000</v>
      </c>
      <c r="D73" s="145">
        <v>25327</v>
      </c>
      <c r="E73" s="232">
        <f>D73/C73</f>
        <v>0.5168775510204081</v>
      </c>
      <c r="F73" s="139"/>
      <c r="G73" s="144"/>
      <c r="H73" s="145"/>
      <c r="I73" s="145">
        <v>83</v>
      </c>
      <c r="J73" s="231"/>
    </row>
    <row r="74" spans="1:10" ht="12.75">
      <c r="A74" s="143" t="s">
        <v>102</v>
      </c>
      <c r="B74" s="144"/>
      <c r="C74" s="145"/>
      <c r="D74" s="145"/>
      <c r="E74" s="157"/>
      <c r="F74" s="139"/>
      <c r="G74" s="144">
        <v>6300</v>
      </c>
      <c r="H74" s="145">
        <v>6300</v>
      </c>
      <c r="I74" s="145">
        <v>4300</v>
      </c>
      <c r="J74" s="231">
        <f>I74/H74</f>
        <v>0.6825396825396826</v>
      </c>
    </row>
    <row r="75" spans="1:10" ht="12.75">
      <c r="A75" s="143" t="s">
        <v>103</v>
      </c>
      <c r="B75" s="144"/>
      <c r="C75" s="145"/>
      <c r="D75" s="145"/>
      <c r="E75" s="157"/>
      <c r="F75" s="139"/>
      <c r="G75" s="144"/>
      <c r="H75" s="145"/>
      <c r="I75" s="145"/>
      <c r="J75" s="179"/>
    </row>
    <row r="76" spans="1:10" ht="12.75">
      <c r="A76" s="143" t="s">
        <v>117</v>
      </c>
      <c r="B76" s="144"/>
      <c r="C76" s="145"/>
      <c r="D76" s="145"/>
      <c r="E76" s="157"/>
      <c r="F76" s="139"/>
      <c r="G76" s="144"/>
      <c r="H76" s="145"/>
      <c r="I76" s="145"/>
      <c r="J76" s="179"/>
    </row>
    <row r="77" spans="1:10" ht="13.5" thickBot="1">
      <c r="A77" s="143" t="s">
        <v>151</v>
      </c>
      <c r="B77" s="144"/>
      <c r="C77" s="145"/>
      <c r="D77" s="145"/>
      <c r="E77" s="177"/>
      <c r="F77" s="139"/>
      <c r="G77" s="144"/>
      <c r="H77" s="145"/>
      <c r="I77" s="145">
        <v>44</v>
      </c>
      <c r="J77" s="199"/>
    </row>
    <row r="78" spans="1:10" ht="12.75">
      <c r="A78" s="58" t="s">
        <v>13</v>
      </c>
      <c r="B78" s="174">
        <f>B10+B11+B12+B13+B15+B16+B17+B18+B19+B20+B21+B22+B23+B24+B25+B26+B30+B31+B35+B36+B37+B44+B50+B51+B52+B53+B54+B55+B56+B57+B58+B59+B60+B61+B62+B63+B64+B65+B66+B67+B68+B69+B70+B71+B72+B73+B74+B75+B76+B77</f>
        <v>2205568</v>
      </c>
      <c r="C78" s="174">
        <f>C10+C11+C12+C13+C15+C16+C17+C18+C19+C20+C21+C22+C23+C24+C25+C26+C30+C31+C35+C36+C37+C44+C50+C51+C52+C53+C54+C55+C56+C57+C58+C59+C60+C61+C62+C63+C64+C65+C66+C67+C68+C69+C70+C71+C72+C73+C74+C75+C76+C77</f>
        <v>2419214</v>
      </c>
      <c r="D78" s="174">
        <f>D10+D11+D12+D13+D15+D16+D17+D18+D19+D20+D21+D22+D23+D24+D25+D26+D30+D31+D35+D36+D37+D44+D50+D51+D52+D53+D54+D55+D56+D57+D58+D59+D60+D61+D62+D63+D64+D65+D66+D67+D68+D69+D70+D71+D72+D73+D74+D75+D76+D77</f>
        <v>1695530</v>
      </c>
      <c r="E78" s="178">
        <f>D78/C78</f>
        <v>0.7008598660556693</v>
      </c>
      <c r="F78" s="197">
        <f>SUM(F10:F13,F15:F26,F35:F44,F50:F57,F58:F77)</f>
        <v>0</v>
      </c>
      <c r="G78" s="147">
        <f>G10+G11+G12+G13+G15+G16+G17+G18+G19+G20+G21+G22+G23+G24+G25+G26+G30+G31+G35+G36+G37+G44+G50+G51+G52+G53+G54+G55+G56+G57+G58+G59+G60+G61+G62+G63+G64+G65+G66+G67+G68+G69+G70+G71+G72+G73+G74+G75+G76+G77</f>
        <v>2205568</v>
      </c>
      <c r="H78" s="147">
        <f>H10+H11+H12+H13+H15+H16+H17+H18+H19+H20+H21+H22+H23+H24+H25+H26+H30+H31+H35+H36+H37+H44+H50+H51+H52+H53+H54+H55+H56+H57+H58+H59+H60+H61+H62+H63+H64+H65+H66+H67+H68+H69+H70+H71+H72+H73+H74+H75+H76+H77</f>
        <v>2419214</v>
      </c>
      <c r="I78" s="147">
        <f>I10+I11+I12+I13+I15+I16+I17+I18+I19+I20+I21+I22+I23+I24+I25+I26+I30+I31+I35+I36+I37+I44+I50+I51+I52+I53+I54+I55+I56+I57+I58+I59+I60+I61+I62+I63+I64+I65+I66+I67+I68+I69+I70+I71+I72+I73+I74+I75+I76+I77</f>
        <v>1580582</v>
      </c>
      <c r="J78" s="178">
        <f>I78/H78</f>
        <v>0.6533452600720729</v>
      </c>
    </row>
    <row r="79" spans="1:10" ht="12.75">
      <c r="A79" s="59" t="s">
        <v>36</v>
      </c>
      <c r="B79" s="175"/>
      <c r="C79" s="129"/>
      <c r="D79" s="129"/>
      <c r="E79" s="179"/>
      <c r="F79" s="148"/>
      <c r="G79" s="133">
        <v>881501</v>
      </c>
      <c r="H79" s="134">
        <v>1052827</v>
      </c>
      <c r="I79" s="215">
        <v>661209</v>
      </c>
      <c r="J79" s="179">
        <f>I79/H79</f>
        <v>0.6280319558673932</v>
      </c>
    </row>
    <row r="80" spans="1:10" ht="13.5" thickBot="1">
      <c r="A80" s="173" t="s">
        <v>37</v>
      </c>
      <c r="B80" s="176">
        <f aca="true" t="shared" si="2" ref="B80:H80">B78-B79</f>
        <v>2205568</v>
      </c>
      <c r="C80" s="149">
        <f t="shared" si="2"/>
        <v>2419214</v>
      </c>
      <c r="D80" s="149">
        <f t="shared" si="2"/>
        <v>1695530</v>
      </c>
      <c r="E80" s="180">
        <f>D80/C80</f>
        <v>0.7008598660556693</v>
      </c>
      <c r="F80" s="176">
        <f t="shared" si="2"/>
        <v>0</v>
      </c>
      <c r="G80" s="198">
        <f t="shared" si="2"/>
        <v>1324067</v>
      </c>
      <c r="H80" s="149">
        <f t="shared" si="2"/>
        <v>1366387</v>
      </c>
      <c r="I80" s="149">
        <f>I78-I79</f>
        <v>919373</v>
      </c>
      <c r="J80" s="180">
        <f>I80/H80</f>
        <v>0.6728496392310525</v>
      </c>
    </row>
    <row r="81" spans="1:10" ht="12.75">
      <c r="A81" s="150"/>
      <c r="B81" s="151"/>
      <c r="C81" s="151"/>
      <c r="D81" s="151"/>
      <c r="E81" s="151"/>
      <c r="F81" s="152"/>
      <c r="G81" s="151"/>
      <c r="H81" s="151"/>
      <c r="I81" s="153"/>
      <c r="J81" s="151"/>
    </row>
    <row r="82" spans="1:10" ht="12.75">
      <c r="A82" s="150"/>
      <c r="B82" s="151"/>
      <c r="C82" s="151"/>
      <c r="D82" s="151"/>
      <c r="E82" s="151"/>
      <c r="F82" s="152"/>
      <c r="G82" s="151"/>
      <c r="H82" s="151"/>
      <c r="I82" s="153"/>
      <c r="J82" s="151"/>
    </row>
    <row r="83" spans="1:10" ht="12.75">
      <c r="A83" s="150"/>
      <c r="B83" s="151"/>
      <c r="C83" s="151"/>
      <c r="D83" s="151"/>
      <c r="E83" s="151"/>
      <c r="F83" s="152"/>
      <c r="G83" s="151"/>
      <c r="H83" s="151"/>
      <c r="I83" s="153"/>
      <c r="J83" s="151"/>
    </row>
    <row r="84" spans="1:10" ht="12.75">
      <c r="A84" s="150"/>
      <c r="B84" s="151"/>
      <c r="C84" s="151"/>
      <c r="D84" s="151"/>
      <c r="E84" s="151"/>
      <c r="F84" s="152"/>
      <c r="G84" s="151"/>
      <c r="H84" s="151"/>
      <c r="I84" s="153"/>
      <c r="J84" s="151"/>
    </row>
    <row r="85" spans="1:10" ht="12.75">
      <c r="A85" s="150"/>
      <c r="B85" s="151"/>
      <c r="C85" s="151"/>
      <c r="D85" s="151"/>
      <c r="E85" s="151"/>
      <c r="F85" s="152"/>
      <c r="G85" s="151"/>
      <c r="H85" s="151"/>
      <c r="I85" s="153"/>
      <c r="J85" s="151"/>
    </row>
    <row r="86" spans="1:10" ht="12.75">
      <c r="A86" s="150"/>
      <c r="B86" s="151"/>
      <c r="C86" s="151"/>
      <c r="D86" s="151"/>
      <c r="E86" s="151"/>
      <c r="F86" s="152"/>
      <c r="G86" s="151"/>
      <c r="H86" s="151"/>
      <c r="I86" s="153"/>
      <c r="J86" s="151"/>
    </row>
    <row r="87" spans="1:10" ht="12.75">
      <c r="A87" s="150"/>
      <c r="B87" s="151"/>
      <c r="C87" s="151"/>
      <c r="D87" s="151"/>
      <c r="E87" s="151"/>
      <c r="F87" s="152"/>
      <c r="G87" s="151"/>
      <c r="H87" s="151"/>
      <c r="I87" s="153"/>
      <c r="J87" s="151"/>
    </row>
  </sheetData>
  <sheetProtection/>
  <mergeCells count="10">
    <mergeCell ref="G1:J1"/>
    <mergeCell ref="B43:C43"/>
    <mergeCell ref="G43:H43"/>
    <mergeCell ref="B41:E41"/>
    <mergeCell ref="G41:J41"/>
    <mergeCell ref="B9:C9"/>
    <mergeCell ref="G9:H9"/>
    <mergeCell ref="H2:J2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1:GH87"/>
  <sheetViews>
    <sheetView workbookViewId="0" topLeftCell="A1">
      <pane xSplit="1" ySplit="9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" sqref="H1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3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288" t="s">
        <v>153</v>
      </c>
      <c r="I1" s="288"/>
      <c r="J1" s="288"/>
    </row>
    <row r="2" spans="1:10" ht="12.75">
      <c r="A2" s="1"/>
      <c r="G2" s="1"/>
      <c r="H2" s="282"/>
      <c r="I2" s="282"/>
      <c r="J2" s="282"/>
    </row>
    <row r="3" spans="1:10" ht="12.75">
      <c r="A3" s="1"/>
      <c r="G3" s="1"/>
      <c r="H3" s="41"/>
      <c r="I3" s="41"/>
      <c r="J3" s="41"/>
    </row>
    <row r="4" spans="1:10" ht="19.5">
      <c r="A4" s="226" t="s">
        <v>145</v>
      </c>
      <c r="B4" s="114"/>
      <c r="C4" s="114"/>
      <c r="D4" s="114"/>
      <c r="E4" s="114"/>
      <c r="F4" s="115"/>
      <c r="G4" s="2"/>
      <c r="H4" s="2"/>
      <c r="I4" s="2"/>
      <c r="J4" s="2"/>
    </row>
    <row r="5" spans="1:10" ht="19.5">
      <c r="A5" s="12"/>
      <c r="B5" s="114"/>
      <c r="C5" s="114"/>
      <c r="D5" s="114"/>
      <c r="E5" s="114"/>
      <c r="F5" s="115"/>
      <c r="G5" s="2"/>
      <c r="H5" s="2"/>
      <c r="I5" s="2"/>
      <c r="J5" s="2"/>
    </row>
    <row r="6" spans="1:10" ht="14.25" customHeight="1" thickBot="1">
      <c r="A6" s="116"/>
      <c r="B6" s="114"/>
      <c r="C6" s="114"/>
      <c r="D6" s="114"/>
      <c r="E6" s="114"/>
      <c r="F6" s="115"/>
      <c r="G6" s="2"/>
      <c r="H6" s="2"/>
      <c r="I6" s="2"/>
      <c r="J6" s="2"/>
    </row>
    <row r="7" spans="1:10" ht="15.75">
      <c r="A7" s="117" t="s">
        <v>54</v>
      </c>
      <c r="B7" s="284" t="s">
        <v>55</v>
      </c>
      <c r="C7" s="285"/>
      <c r="D7" s="285"/>
      <c r="E7" s="286"/>
      <c r="F7" s="118"/>
      <c r="G7" s="284" t="s">
        <v>56</v>
      </c>
      <c r="H7" s="285"/>
      <c r="I7" s="285"/>
      <c r="J7" s="286"/>
    </row>
    <row r="8" spans="1:10" ht="12.75">
      <c r="A8" s="119"/>
      <c r="B8" s="181" t="s">
        <v>3</v>
      </c>
      <c r="C8" s="182" t="s">
        <v>9</v>
      </c>
      <c r="D8" s="182" t="s">
        <v>10</v>
      </c>
      <c r="E8" s="183" t="s">
        <v>10</v>
      </c>
      <c r="F8" s="120"/>
      <c r="G8" s="181" t="s">
        <v>3</v>
      </c>
      <c r="H8" s="182" t="s">
        <v>9</v>
      </c>
      <c r="I8" s="182" t="s">
        <v>10</v>
      </c>
      <c r="J8" s="183" t="s">
        <v>10</v>
      </c>
    </row>
    <row r="9" spans="1:10" ht="13.5" thickBot="1">
      <c r="A9" s="121"/>
      <c r="B9" s="280" t="s">
        <v>14</v>
      </c>
      <c r="C9" s="281"/>
      <c r="D9" s="122"/>
      <c r="E9" s="171" t="s">
        <v>5</v>
      </c>
      <c r="F9" s="123"/>
      <c r="G9" s="280" t="s">
        <v>14</v>
      </c>
      <c r="H9" s="281"/>
      <c r="I9" s="185"/>
      <c r="J9" s="186" t="s">
        <v>5</v>
      </c>
    </row>
    <row r="10" spans="1:190" ht="12.75">
      <c r="A10" s="124" t="s">
        <v>57</v>
      </c>
      <c r="B10" s="154"/>
      <c r="C10" s="158"/>
      <c r="D10" s="155"/>
      <c r="E10" s="172"/>
      <c r="F10" s="125"/>
      <c r="G10" s="126"/>
      <c r="H10" s="155"/>
      <c r="I10" s="200"/>
      <c r="J10" s="17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27" t="s">
        <v>58</v>
      </c>
      <c r="B11" s="128"/>
      <c r="C11" s="129"/>
      <c r="D11" s="129"/>
      <c r="E11" s="170"/>
      <c r="F11" s="130"/>
      <c r="G11" s="128"/>
      <c r="H11" s="129"/>
      <c r="I11" s="129"/>
      <c r="J11" s="170"/>
    </row>
    <row r="12" spans="1:10" ht="12.75">
      <c r="A12" s="131" t="s">
        <v>59</v>
      </c>
      <c r="B12" s="128"/>
      <c r="C12" s="129"/>
      <c r="D12" s="129"/>
      <c r="E12" s="170"/>
      <c r="F12" s="130"/>
      <c r="G12" s="128"/>
      <c r="H12" s="129"/>
      <c r="I12" s="129"/>
      <c r="J12" s="170"/>
    </row>
    <row r="13" spans="1:10" ht="12.75">
      <c r="A13" s="131" t="s">
        <v>60</v>
      </c>
      <c r="B13" s="248"/>
      <c r="C13" s="142"/>
      <c r="D13" s="142"/>
      <c r="E13" s="227"/>
      <c r="F13" s="228"/>
      <c r="G13" s="248"/>
      <c r="H13" s="142"/>
      <c r="I13" s="142"/>
      <c r="J13" s="170"/>
    </row>
    <row r="14" spans="1:10" ht="12.75">
      <c r="A14" s="127" t="s">
        <v>112</v>
      </c>
      <c r="B14" s="128"/>
      <c r="C14" s="129"/>
      <c r="D14" s="129"/>
      <c r="E14" s="170"/>
      <c r="F14" s="130"/>
      <c r="G14" s="128"/>
      <c r="H14" s="129"/>
      <c r="I14" s="129"/>
      <c r="J14" s="170"/>
    </row>
    <row r="15" spans="1:10" ht="12.75">
      <c r="A15" s="127" t="s">
        <v>61</v>
      </c>
      <c r="B15" s="138"/>
      <c r="C15" s="129"/>
      <c r="D15" s="129"/>
      <c r="E15" s="170"/>
      <c r="F15" s="130"/>
      <c r="G15" s="128"/>
      <c r="H15" s="129"/>
      <c r="I15" s="129"/>
      <c r="J15" s="170"/>
    </row>
    <row r="16" spans="1:10" ht="12.75">
      <c r="A16" s="127" t="s">
        <v>62</v>
      </c>
      <c r="B16" s="128"/>
      <c r="C16" s="129"/>
      <c r="D16" s="129"/>
      <c r="E16" s="170"/>
      <c r="F16" s="130"/>
      <c r="G16" s="128"/>
      <c r="H16" s="129"/>
      <c r="I16" s="129"/>
      <c r="J16" s="170"/>
    </row>
    <row r="17" spans="1:10" ht="12.75">
      <c r="A17" s="127" t="s">
        <v>63</v>
      </c>
      <c r="B17" s="128">
        <v>600</v>
      </c>
      <c r="C17" s="129">
        <v>600</v>
      </c>
      <c r="D17" s="129">
        <v>468</v>
      </c>
      <c r="E17" s="227">
        <f>D17/C17</f>
        <v>0.78</v>
      </c>
      <c r="F17" s="130"/>
      <c r="G17" s="128">
        <v>2461</v>
      </c>
      <c r="H17" s="129">
        <v>2461</v>
      </c>
      <c r="I17" s="129">
        <v>1845</v>
      </c>
      <c r="J17" s="227">
        <f aca="true" t="shared" si="0" ref="J17:J23">I17/H17</f>
        <v>0.7496952458350264</v>
      </c>
    </row>
    <row r="18" spans="1:10" ht="12.75">
      <c r="A18" s="127" t="s">
        <v>64</v>
      </c>
      <c r="B18" s="128"/>
      <c r="C18" s="129"/>
      <c r="D18" s="129"/>
      <c r="E18" s="227"/>
      <c r="F18" s="130"/>
      <c r="G18" s="128"/>
      <c r="H18" s="129"/>
      <c r="I18" s="129"/>
      <c r="J18" s="227"/>
    </row>
    <row r="19" spans="1:10" ht="12.75">
      <c r="A19" s="127" t="s">
        <v>65</v>
      </c>
      <c r="B19" s="128"/>
      <c r="C19" s="129"/>
      <c r="D19" s="129"/>
      <c r="E19" s="227"/>
      <c r="F19" s="130"/>
      <c r="G19" s="128"/>
      <c r="H19" s="129"/>
      <c r="I19" s="129"/>
      <c r="J19" s="227"/>
    </row>
    <row r="20" spans="1:10" ht="12.75">
      <c r="A20" s="127" t="s">
        <v>66</v>
      </c>
      <c r="B20" s="136"/>
      <c r="C20" s="137"/>
      <c r="D20" s="137"/>
      <c r="E20" s="227"/>
      <c r="F20" s="139"/>
      <c r="G20" s="140"/>
      <c r="H20" s="142"/>
      <c r="I20" s="142">
        <v>345</v>
      </c>
      <c r="J20" s="227"/>
    </row>
    <row r="21" spans="1:10" ht="12.75">
      <c r="A21" s="141" t="s">
        <v>136</v>
      </c>
      <c r="B21" s="136">
        <v>354</v>
      </c>
      <c r="C21" s="137">
        <v>354</v>
      </c>
      <c r="D21" s="137">
        <v>205</v>
      </c>
      <c r="E21" s="227">
        <f>D21/C21</f>
        <v>0.5790960451977402</v>
      </c>
      <c r="F21" s="139"/>
      <c r="G21" s="140">
        <v>318</v>
      </c>
      <c r="H21" s="142">
        <v>318</v>
      </c>
      <c r="I21" s="142">
        <v>205</v>
      </c>
      <c r="J21" s="227">
        <f t="shared" si="0"/>
        <v>0.6446540880503144</v>
      </c>
    </row>
    <row r="22" spans="1:10" ht="12.75">
      <c r="A22" s="141" t="s">
        <v>118</v>
      </c>
      <c r="B22" s="136">
        <v>441375</v>
      </c>
      <c r="C22" s="137">
        <v>442441</v>
      </c>
      <c r="D22" s="142">
        <v>260461</v>
      </c>
      <c r="E22" s="227">
        <f>D22/C22</f>
        <v>0.5886909215013979</v>
      </c>
      <c r="F22" s="139"/>
      <c r="G22" s="140">
        <v>184900</v>
      </c>
      <c r="H22" s="137">
        <v>185966</v>
      </c>
      <c r="I22" s="142">
        <v>127616</v>
      </c>
      <c r="J22" s="227">
        <f t="shared" si="0"/>
        <v>0.6862329673166062</v>
      </c>
    </row>
    <row r="23" spans="1:10" ht="12.75">
      <c r="A23" s="141" t="s">
        <v>138</v>
      </c>
      <c r="B23" s="136"/>
      <c r="C23" s="137"/>
      <c r="D23" s="137"/>
      <c r="E23" s="170"/>
      <c r="F23" s="139"/>
      <c r="G23" s="140">
        <v>1413</v>
      </c>
      <c r="H23" s="137">
        <v>1413</v>
      </c>
      <c r="I23" s="214">
        <v>389</v>
      </c>
      <c r="J23" s="227">
        <f t="shared" si="0"/>
        <v>0.27530077848549184</v>
      </c>
    </row>
    <row r="24" spans="1:10" ht="12.75">
      <c r="A24" s="141" t="s">
        <v>139</v>
      </c>
      <c r="B24" s="140"/>
      <c r="C24" s="137"/>
      <c r="D24" s="142"/>
      <c r="E24" s="170"/>
      <c r="F24" s="139"/>
      <c r="G24" s="136"/>
      <c r="H24" s="142"/>
      <c r="I24" s="142">
        <v>592</v>
      </c>
      <c r="J24" s="170"/>
    </row>
    <row r="25" spans="1:10" ht="12.75">
      <c r="A25" s="127" t="s">
        <v>126</v>
      </c>
      <c r="B25" s="136"/>
      <c r="C25" s="137"/>
      <c r="D25" s="214"/>
      <c r="E25" s="170"/>
      <c r="F25" s="139"/>
      <c r="G25" s="136"/>
      <c r="H25" s="137"/>
      <c r="I25" s="137"/>
      <c r="J25" s="170"/>
    </row>
    <row r="26" spans="1:10" ht="12.75">
      <c r="A26" s="132" t="s">
        <v>69</v>
      </c>
      <c r="B26" s="246">
        <f>SUM(B27:B29)</f>
        <v>0</v>
      </c>
      <c r="C26" s="134">
        <f>SUM(C27:C29)</f>
        <v>0</v>
      </c>
      <c r="D26" s="247">
        <f>SUM(D27:D29)</f>
        <v>0</v>
      </c>
      <c r="E26" s="170"/>
      <c r="F26" s="139"/>
      <c r="G26" s="251">
        <f>SUM(G27:G29)</f>
        <v>0</v>
      </c>
      <c r="H26" s="251">
        <f>SUM(H27:H29)</f>
        <v>0</v>
      </c>
      <c r="I26" s="251">
        <f>SUM(I27:I29)</f>
        <v>0</v>
      </c>
      <c r="J26" s="170"/>
    </row>
    <row r="27" spans="1:10" ht="12.75">
      <c r="A27" s="135" t="s">
        <v>70</v>
      </c>
      <c r="B27" s="136"/>
      <c r="C27" s="137"/>
      <c r="D27" s="137"/>
      <c r="E27" s="170"/>
      <c r="F27" s="139"/>
      <c r="G27" s="136"/>
      <c r="H27" s="137"/>
      <c r="I27" s="137"/>
      <c r="J27" s="170"/>
    </row>
    <row r="28" spans="1:10" ht="12.75">
      <c r="A28" s="135" t="s">
        <v>71</v>
      </c>
      <c r="B28" s="136"/>
      <c r="C28" s="137"/>
      <c r="D28" s="137"/>
      <c r="E28" s="170"/>
      <c r="F28" s="139"/>
      <c r="G28" s="136"/>
      <c r="H28" s="137"/>
      <c r="I28" s="137"/>
      <c r="J28" s="170"/>
    </row>
    <row r="29" spans="1:10" ht="12.75">
      <c r="A29" s="135" t="s">
        <v>72</v>
      </c>
      <c r="B29" s="136"/>
      <c r="C29" s="137"/>
      <c r="D29" s="137"/>
      <c r="E29" s="170"/>
      <c r="F29" s="139"/>
      <c r="G29" s="136"/>
      <c r="H29" s="137"/>
      <c r="I29" s="137"/>
      <c r="J29" s="170"/>
    </row>
    <row r="30" spans="1:10" ht="12.75">
      <c r="A30" s="156" t="s">
        <v>113</v>
      </c>
      <c r="B30" s="136"/>
      <c r="C30" s="137"/>
      <c r="D30" s="137"/>
      <c r="E30" s="170"/>
      <c r="F30" s="139"/>
      <c r="G30" s="136"/>
      <c r="H30" s="204"/>
      <c r="I30" s="204"/>
      <c r="J30" s="170"/>
    </row>
    <row r="31" spans="1:10" ht="12.75">
      <c r="A31" s="132" t="s">
        <v>73</v>
      </c>
      <c r="B31" s="249">
        <f>SUM(B32:B34)</f>
        <v>0</v>
      </c>
      <c r="C31" s="215">
        <f>SUM(C32:C34)</f>
        <v>0</v>
      </c>
      <c r="D31" s="250">
        <f>SUM(D32:D34)</f>
        <v>0</v>
      </c>
      <c r="E31" s="170"/>
      <c r="F31" s="139"/>
      <c r="G31" s="246">
        <f>SUM(G32:G34)</f>
        <v>0</v>
      </c>
      <c r="H31" s="134">
        <f>SUM(H32:H34)</f>
        <v>0</v>
      </c>
      <c r="I31" s="247">
        <f>SUM(I32:I34)</f>
        <v>0</v>
      </c>
      <c r="J31" s="170"/>
    </row>
    <row r="32" spans="1:10" ht="12.75">
      <c r="A32" s="135" t="s">
        <v>74</v>
      </c>
      <c r="B32" s="136"/>
      <c r="C32" s="137"/>
      <c r="D32" s="137"/>
      <c r="E32" s="170"/>
      <c r="F32" s="139"/>
      <c r="G32" s="136"/>
      <c r="H32" s="137"/>
      <c r="I32" s="137"/>
      <c r="J32" s="170"/>
    </row>
    <row r="33" spans="1:10" ht="12.75">
      <c r="A33" s="135" t="s">
        <v>75</v>
      </c>
      <c r="B33" s="136"/>
      <c r="C33" s="137"/>
      <c r="D33" s="137"/>
      <c r="E33" s="170"/>
      <c r="F33" s="139"/>
      <c r="G33" s="136"/>
      <c r="H33" s="137"/>
      <c r="I33" s="137"/>
      <c r="J33" s="170"/>
    </row>
    <row r="34" spans="1:10" ht="12.75">
      <c r="A34" s="135" t="s">
        <v>114</v>
      </c>
      <c r="B34" s="136"/>
      <c r="C34" s="137"/>
      <c r="D34" s="214"/>
      <c r="E34" s="170"/>
      <c r="F34" s="139"/>
      <c r="G34" s="136"/>
      <c r="H34" s="137"/>
      <c r="I34" s="137"/>
      <c r="J34" s="170"/>
    </row>
    <row r="35" spans="1:10" ht="12.75">
      <c r="A35" s="127" t="s">
        <v>76</v>
      </c>
      <c r="B35" s="136"/>
      <c r="C35" s="137"/>
      <c r="D35" s="137"/>
      <c r="E35" s="170"/>
      <c r="F35" s="139"/>
      <c r="G35" s="136"/>
      <c r="H35" s="137"/>
      <c r="I35" s="137"/>
      <c r="J35" s="170"/>
    </row>
    <row r="36" spans="1:10" ht="12.75">
      <c r="A36" s="127" t="s">
        <v>77</v>
      </c>
      <c r="B36" s="136"/>
      <c r="C36" s="137"/>
      <c r="D36" s="137"/>
      <c r="E36" s="170"/>
      <c r="F36" s="139"/>
      <c r="G36" s="136"/>
      <c r="H36" s="137"/>
      <c r="I36" s="137"/>
      <c r="J36" s="170"/>
    </row>
    <row r="37" spans="1:10" ht="15.75" customHeight="1" thickBot="1">
      <c r="A37" s="189" t="s">
        <v>78</v>
      </c>
      <c r="B37" s="190"/>
      <c r="C37" s="191"/>
      <c r="D37" s="191"/>
      <c r="E37" s="192"/>
      <c r="F37" s="193"/>
      <c r="G37" s="190"/>
      <c r="H37" s="191"/>
      <c r="I37" s="191"/>
      <c r="J37" s="184"/>
    </row>
    <row r="38" spans="1:10" ht="15.75" customHeight="1">
      <c r="A38" s="187"/>
      <c r="B38" s="153"/>
      <c r="C38" s="153"/>
      <c r="D38" s="153"/>
      <c r="E38" s="203"/>
      <c r="F38" s="152"/>
      <c r="G38" s="153"/>
      <c r="H38" s="153"/>
      <c r="I38" s="153"/>
      <c r="J38" s="203"/>
    </row>
    <row r="39" spans="1:10" ht="15.75" customHeight="1">
      <c r="A39" s="187"/>
      <c r="B39" s="153"/>
      <c r="C39" s="153"/>
      <c r="D39" s="153"/>
      <c r="E39" s="203"/>
      <c r="F39" s="152"/>
      <c r="G39" s="153"/>
      <c r="H39" s="153"/>
      <c r="I39" s="153"/>
      <c r="J39" s="203"/>
    </row>
    <row r="40" spans="1:10" ht="15.75" customHeight="1" thickBot="1">
      <c r="A40" s="187"/>
      <c r="B40" s="153"/>
      <c r="C40" s="153"/>
      <c r="D40" s="188"/>
      <c r="E40" s="153"/>
      <c r="F40" s="152"/>
      <c r="G40" s="153"/>
      <c r="H40" s="153"/>
      <c r="I40" s="153"/>
      <c r="J40" s="153"/>
    </row>
    <row r="41" spans="1:10" ht="15.75">
      <c r="A41" s="117" t="s">
        <v>54</v>
      </c>
      <c r="B41" s="284" t="s">
        <v>55</v>
      </c>
      <c r="C41" s="285"/>
      <c r="D41" s="285"/>
      <c r="E41" s="286"/>
      <c r="F41" s="118"/>
      <c r="G41" s="284" t="s">
        <v>56</v>
      </c>
      <c r="H41" s="285"/>
      <c r="I41" s="285"/>
      <c r="J41" s="286"/>
    </row>
    <row r="42" spans="1:10" ht="12.75">
      <c r="A42" s="119"/>
      <c r="B42" s="181" t="s">
        <v>3</v>
      </c>
      <c r="C42" s="182" t="s">
        <v>9</v>
      </c>
      <c r="D42" s="182" t="s">
        <v>10</v>
      </c>
      <c r="E42" s="183" t="s">
        <v>10</v>
      </c>
      <c r="F42" s="194"/>
      <c r="G42" s="181" t="s">
        <v>3</v>
      </c>
      <c r="H42" s="182" t="s">
        <v>9</v>
      </c>
      <c r="I42" s="182" t="s">
        <v>10</v>
      </c>
      <c r="J42" s="183" t="s">
        <v>10</v>
      </c>
    </row>
    <row r="43" spans="1:10" ht="13.5" thickBot="1">
      <c r="A43" s="121"/>
      <c r="B43" s="280" t="s">
        <v>14</v>
      </c>
      <c r="C43" s="281"/>
      <c r="D43" s="185"/>
      <c r="E43" s="186" t="s">
        <v>5</v>
      </c>
      <c r="F43" s="123"/>
      <c r="G43" s="280" t="s">
        <v>14</v>
      </c>
      <c r="H43" s="281"/>
      <c r="I43" s="185"/>
      <c r="J43" s="186" t="s">
        <v>5</v>
      </c>
    </row>
    <row r="44" spans="1:10" ht="12.75">
      <c r="A44" s="132" t="s">
        <v>141</v>
      </c>
      <c r="B44" s="195">
        <f>SUM(B45:B47)</f>
        <v>0</v>
      </c>
      <c r="C44" s="195">
        <f>SUM(C45:C47)</f>
        <v>0</v>
      </c>
      <c r="D44" s="195">
        <f>SUM(D45:D48)</f>
        <v>0</v>
      </c>
      <c r="E44" s="196"/>
      <c r="F44" s="139"/>
      <c r="G44" s="202">
        <f>SUM(G45:G47)</f>
        <v>0</v>
      </c>
      <c r="H44" s="202">
        <f>SUM(H45:H47)</f>
        <v>0</v>
      </c>
      <c r="I44" s="202">
        <f>SUM(I45:I48)</f>
        <v>0</v>
      </c>
      <c r="J44" s="178"/>
    </row>
    <row r="45" spans="1:10" ht="12.75">
      <c r="A45" s="135" t="s">
        <v>110</v>
      </c>
      <c r="B45" s="136"/>
      <c r="C45" s="137"/>
      <c r="D45" s="137"/>
      <c r="E45" s="157"/>
      <c r="F45" s="139"/>
      <c r="G45" s="136"/>
      <c r="H45" s="137"/>
      <c r="I45" s="137"/>
      <c r="J45" s="179"/>
    </row>
    <row r="46" spans="1:10" ht="12.75">
      <c r="A46" s="135" t="s">
        <v>79</v>
      </c>
      <c r="B46" s="136"/>
      <c r="C46" s="137"/>
      <c r="D46" s="137"/>
      <c r="E46" s="157"/>
      <c r="F46" s="139"/>
      <c r="G46" s="136"/>
      <c r="H46" s="137"/>
      <c r="I46" s="137"/>
      <c r="J46" s="179"/>
    </row>
    <row r="47" spans="1:10" ht="12.75">
      <c r="A47" s="135" t="s">
        <v>80</v>
      </c>
      <c r="B47" s="136"/>
      <c r="C47" s="137"/>
      <c r="D47" s="137"/>
      <c r="E47" s="157"/>
      <c r="F47" s="139"/>
      <c r="G47" s="136"/>
      <c r="H47" s="137"/>
      <c r="I47" s="137"/>
      <c r="J47" s="179"/>
    </row>
    <row r="48" spans="1:10" ht="12.75">
      <c r="A48" s="135"/>
      <c r="B48" s="136"/>
      <c r="C48" s="137"/>
      <c r="D48" s="137"/>
      <c r="E48" s="157"/>
      <c r="F48" s="139"/>
      <c r="G48" s="136"/>
      <c r="H48" s="137"/>
      <c r="I48" s="137"/>
      <c r="J48" s="179"/>
    </row>
    <row r="49" spans="1:10" ht="12.75">
      <c r="A49" s="127" t="s">
        <v>81</v>
      </c>
      <c r="B49" s="128"/>
      <c r="C49" s="129"/>
      <c r="D49" s="129"/>
      <c r="E49" s="157"/>
      <c r="F49" s="130"/>
      <c r="G49" s="128"/>
      <c r="H49" s="129"/>
      <c r="I49" s="129"/>
      <c r="J49" s="179"/>
    </row>
    <row r="50" spans="1:10" ht="12.75">
      <c r="A50" s="127" t="s">
        <v>82</v>
      </c>
      <c r="B50" s="136"/>
      <c r="C50" s="214"/>
      <c r="D50" s="214"/>
      <c r="E50" s="157"/>
      <c r="F50" s="139"/>
      <c r="G50" s="128"/>
      <c r="H50" s="129"/>
      <c r="I50" s="129"/>
      <c r="J50" s="179"/>
    </row>
    <row r="51" spans="1:10" ht="12.75">
      <c r="A51" s="127" t="s">
        <v>122</v>
      </c>
      <c r="B51" s="128"/>
      <c r="C51" s="216"/>
      <c r="D51" s="216"/>
      <c r="E51" s="157"/>
      <c r="F51" s="139"/>
      <c r="G51" s="128"/>
      <c r="H51" s="129"/>
      <c r="I51" s="129"/>
      <c r="J51" s="179"/>
    </row>
    <row r="52" spans="1:10" ht="12.75">
      <c r="A52" s="143" t="s">
        <v>84</v>
      </c>
      <c r="B52" s="144"/>
      <c r="C52" s="225"/>
      <c r="D52" s="225"/>
      <c r="E52" s="157"/>
      <c r="F52" s="139"/>
      <c r="G52" s="144"/>
      <c r="H52" s="145"/>
      <c r="I52" s="225"/>
      <c r="J52" s="179"/>
    </row>
    <row r="53" spans="1:10" ht="12.75">
      <c r="A53" s="143" t="s">
        <v>85</v>
      </c>
      <c r="B53" s="144"/>
      <c r="C53" s="225"/>
      <c r="D53" s="225"/>
      <c r="E53" s="157"/>
      <c r="F53" s="139"/>
      <c r="G53" s="144"/>
      <c r="H53" s="145"/>
      <c r="I53" s="225"/>
      <c r="J53" s="179"/>
    </row>
    <row r="54" spans="1:10" ht="12.75">
      <c r="A54" s="143" t="s">
        <v>123</v>
      </c>
      <c r="B54" s="144"/>
      <c r="C54" s="225"/>
      <c r="D54" s="225"/>
      <c r="E54" s="157"/>
      <c r="F54" s="139"/>
      <c r="G54" s="144"/>
      <c r="H54" s="145"/>
      <c r="I54" s="225">
        <v>55</v>
      </c>
      <c r="J54" s="179"/>
    </row>
    <row r="55" spans="1:10" ht="12.75">
      <c r="A55" s="143" t="s">
        <v>87</v>
      </c>
      <c r="B55" s="144"/>
      <c r="C55" s="145"/>
      <c r="D55" s="145"/>
      <c r="E55" s="157"/>
      <c r="F55" s="139"/>
      <c r="G55" s="144"/>
      <c r="H55" s="145"/>
      <c r="I55" s="145"/>
      <c r="J55" s="179"/>
    </row>
    <row r="56" spans="1:10" ht="12.75">
      <c r="A56" s="143" t="s">
        <v>88</v>
      </c>
      <c r="B56" s="144"/>
      <c r="C56" s="145"/>
      <c r="D56" s="145"/>
      <c r="E56" s="157"/>
      <c r="F56" s="139"/>
      <c r="G56" s="144"/>
      <c r="H56" s="145"/>
      <c r="I56" s="145"/>
      <c r="J56" s="179"/>
    </row>
    <row r="57" spans="1:10" ht="12.75">
      <c r="A57" s="143" t="s">
        <v>137</v>
      </c>
      <c r="B57" s="144"/>
      <c r="C57" s="145"/>
      <c r="D57" s="145"/>
      <c r="E57" s="157"/>
      <c r="F57" s="139"/>
      <c r="G57" s="144">
        <v>188000</v>
      </c>
      <c r="H57" s="145">
        <v>188000</v>
      </c>
      <c r="I57" s="145">
        <v>116447</v>
      </c>
      <c r="J57" s="231">
        <f>I57/H57</f>
        <v>0.6193989361702128</v>
      </c>
    </row>
    <row r="58" spans="1:10" ht="12.75">
      <c r="A58" s="143" t="s">
        <v>89</v>
      </c>
      <c r="B58" s="144"/>
      <c r="C58" s="145"/>
      <c r="D58" s="145"/>
      <c r="E58" s="157"/>
      <c r="F58" s="139"/>
      <c r="G58" s="144">
        <v>384</v>
      </c>
      <c r="H58" s="145">
        <v>384</v>
      </c>
      <c r="I58" s="145">
        <v>378</v>
      </c>
      <c r="J58" s="231">
        <f>I58/H58</f>
        <v>0.984375</v>
      </c>
    </row>
    <row r="59" spans="1:10" ht="12.75">
      <c r="A59" s="143" t="s">
        <v>90</v>
      </c>
      <c r="B59" s="144"/>
      <c r="C59" s="145"/>
      <c r="D59" s="145"/>
      <c r="E59" s="157"/>
      <c r="F59" s="139"/>
      <c r="G59" s="144">
        <v>35000</v>
      </c>
      <c r="H59" s="145">
        <v>35000</v>
      </c>
      <c r="I59" s="145">
        <v>23301</v>
      </c>
      <c r="J59" s="231">
        <f>I59/H59</f>
        <v>0.6657428571428572</v>
      </c>
    </row>
    <row r="60" spans="1:10" ht="12.75">
      <c r="A60" s="143" t="s">
        <v>91</v>
      </c>
      <c r="B60" s="144"/>
      <c r="C60" s="145"/>
      <c r="D60" s="145"/>
      <c r="E60" s="157"/>
      <c r="F60" s="139"/>
      <c r="G60" s="144"/>
      <c r="H60" s="145"/>
      <c r="I60" s="145"/>
      <c r="J60" s="231"/>
    </row>
    <row r="61" spans="1:10" ht="12.75">
      <c r="A61" s="143" t="s">
        <v>92</v>
      </c>
      <c r="B61" s="144"/>
      <c r="C61" s="145"/>
      <c r="D61" s="145"/>
      <c r="E61" s="157"/>
      <c r="F61" s="139"/>
      <c r="G61" s="144">
        <v>1128</v>
      </c>
      <c r="H61" s="145">
        <v>1128</v>
      </c>
      <c r="I61" s="145">
        <v>2255</v>
      </c>
      <c r="J61" s="231">
        <f>I61/H61</f>
        <v>1.999113475177305</v>
      </c>
    </row>
    <row r="62" spans="1:10" ht="12.75">
      <c r="A62" s="143" t="s">
        <v>93</v>
      </c>
      <c r="B62" s="144"/>
      <c r="C62" s="145"/>
      <c r="D62" s="145"/>
      <c r="E62" s="157"/>
      <c r="F62" s="139"/>
      <c r="G62" s="144"/>
      <c r="H62" s="145"/>
      <c r="I62" s="145">
        <v>998</v>
      </c>
      <c r="J62" s="231"/>
    </row>
    <row r="63" spans="1:10" ht="12.75">
      <c r="A63" s="143" t="s">
        <v>94</v>
      </c>
      <c r="B63" s="144"/>
      <c r="C63" s="145"/>
      <c r="D63" s="145"/>
      <c r="E63" s="157"/>
      <c r="F63" s="139"/>
      <c r="G63" s="144">
        <v>23500</v>
      </c>
      <c r="H63" s="145">
        <v>23500</v>
      </c>
      <c r="I63" s="145"/>
      <c r="J63" s="231">
        <f>I63/H63</f>
        <v>0</v>
      </c>
    </row>
    <row r="64" spans="1:10" ht="12.75">
      <c r="A64" s="143" t="s">
        <v>95</v>
      </c>
      <c r="B64" s="144"/>
      <c r="C64" s="145"/>
      <c r="D64" s="145"/>
      <c r="E64" s="157"/>
      <c r="F64" s="139"/>
      <c r="G64" s="144">
        <v>2000</v>
      </c>
      <c r="H64" s="145">
        <v>2000</v>
      </c>
      <c r="I64" s="145">
        <v>980</v>
      </c>
      <c r="J64" s="231">
        <f>I64/H64</f>
        <v>0.49</v>
      </c>
    </row>
    <row r="65" spans="1:10" ht="12.75">
      <c r="A65" s="143" t="s">
        <v>96</v>
      </c>
      <c r="B65" s="144"/>
      <c r="C65" s="145"/>
      <c r="D65" s="145"/>
      <c r="E65" s="157"/>
      <c r="F65" s="139"/>
      <c r="G65" s="144"/>
      <c r="H65" s="145"/>
      <c r="I65" s="145">
        <v>177</v>
      </c>
      <c r="J65" s="231"/>
    </row>
    <row r="66" spans="1:10" ht="12.75">
      <c r="A66" s="143" t="s">
        <v>97</v>
      </c>
      <c r="B66" s="144"/>
      <c r="C66" s="145"/>
      <c r="D66" s="145"/>
      <c r="E66" s="157"/>
      <c r="F66" s="139"/>
      <c r="G66" s="144"/>
      <c r="H66" s="145"/>
      <c r="I66" s="145">
        <v>26</v>
      </c>
      <c r="J66" s="231"/>
    </row>
    <row r="67" spans="1:10" ht="12.75">
      <c r="A67" s="143" t="s">
        <v>98</v>
      </c>
      <c r="B67" s="144"/>
      <c r="C67" s="145"/>
      <c r="D67" s="145"/>
      <c r="E67" s="157"/>
      <c r="F67" s="139"/>
      <c r="G67" s="144"/>
      <c r="H67" s="145"/>
      <c r="I67" s="145"/>
      <c r="J67" s="231"/>
    </row>
    <row r="68" spans="1:10" ht="12.75">
      <c r="A68" s="143" t="s">
        <v>99</v>
      </c>
      <c r="B68" s="144"/>
      <c r="C68" s="145"/>
      <c r="D68" s="145"/>
      <c r="E68" s="157"/>
      <c r="F68" s="139"/>
      <c r="G68" s="144">
        <v>3000</v>
      </c>
      <c r="H68" s="145">
        <v>3000</v>
      </c>
      <c r="I68" s="145">
        <v>2468</v>
      </c>
      <c r="J68" s="231">
        <f>I68/H68</f>
        <v>0.8226666666666667</v>
      </c>
    </row>
    <row r="69" spans="1:10" ht="12.75">
      <c r="A69" s="143" t="s">
        <v>100</v>
      </c>
      <c r="B69" s="144"/>
      <c r="C69" s="145"/>
      <c r="D69" s="145">
        <v>108</v>
      </c>
      <c r="E69" s="157"/>
      <c r="F69" s="139"/>
      <c r="G69" s="144"/>
      <c r="H69" s="145"/>
      <c r="I69" s="145"/>
      <c r="J69" s="231"/>
    </row>
    <row r="70" spans="1:10" ht="12.75">
      <c r="A70" s="143" t="s">
        <v>101</v>
      </c>
      <c r="B70" s="144"/>
      <c r="C70" s="145"/>
      <c r="D70" s="145"/>
      <c r="E70" s="157"/>
      <c r="F70" s="139"/>
      <c r="G70" s="144"/>
      <c r="H70" s="145"/>
      <c r="I70" s="145"/>
      <c r="J70" s="231"/>
    </row>
    <row r="71" spans="1:10" ht="12.75">
      <c r="A71" s="143"/>
      <c r="B71" s="144"/>
      <c r="C71" s="145"/>
      <c r="D71" s="145"/>
      <c r="E71" s="157"/>
      <c r="F71" s="139"/>
      <c r="G71" s="144"/>
      <c r="H71" s="145"/>
      <c r="I71" s="145"/>
      <c r="J71" s="231"/>
    </row>
    <row r="72" spans="1:10" ht="12.75">
      <c r="A72" s="60" t="s">
        <v>115</v>
      </c>
      <c r="B72" s="144"/>
      <c r="C72" s="145"/>
      <c r="D72" s="145"/>
      <c r="E72" s="157"/>
      <c r="F72" s="139"/>
      <c r="G72" s="144"/>
      <c r="H72" s="145"/>
      <c r="I72" s="145"/>
      <c r="J72" s="231"/>
    </row>
    <row r="73" spans="1:10" ht="12.75">
      <c r="A73" s="146" t="s">
        <v>116</v>
      </c>
      <c r="B73" s="144"/>
      <c r="C73" s="145"/>
      <c r="D73" s="145"/>
      <c r="E73" s="157"/>
      <c r="F73" s="139"/>
      <c r="G73" s="144"/>
      <c r="H73" s="145"/>
      <c r="I73" s="145"/>
      <c r="J73" s="231"/>
    </row>
    <row r="74" spans="1:10" ht="12.75">
      <c r="A74" s="143" t="s">
        <v>102</v>
      </c>
      <c r="B74" s="144"/>
      <c r="C74" s="145"/>
      <c r="D74" s="145"/>
      <c r="E74" s="157"/>
      <c r="F74" s="139"/>
      <c r="G74" s="144"/>
      <c r="H74" s="145"/>
      <c r="I74" s="145"/>
      <c r="J74" s="231"/>
    </row>
    <row r="75" spans="1:10" ht="12.75">
      <c r="A75" s="143" t="s">
        <v>103</v>
      </c>
      <c r="B75" s="144"/>
      <c r="C75" s="145"/>
      <c r="D75" s="145"/>
      <c r="E75" s="157"/>
      <c r="F75" s="139"/>
      <c r="G75" s="144"/>
      <c r="H75" s="145"/>
      <c r="I75" s="213"/>
      <c r="J75" s="231"/>
    </row>
    <row r="76" spans="1:10" ht="12.75">
      <c r="A76" s="143" t="s">
        <v>122</v>
      </c>
      <c r="B76" s="144">
        <v>75</v>
      </c>
      <c r="C76" s="145">
        <v>75</v>
      </c>
      <c r="D76" s="145"/>
      <c r="E76" s="157"/>
      <c r="F76" s="139"/>
      <c r="G76" s="144">
        <v>300</v>
      </c>
      <c r="H76" s="145">
        <v>300</v>
      </c>
      <c r="I76" s="145">
        <v>194</v>
      </c>
      <c r="J76" s="231">
        <f>I76/H76</f>
        <v>0.6466666666666666</v>
      </c>
    </row>
    <row r="77" spans="1:10" ht="13.5" thickBot="1">
      <c r="A77" s="143"/>
      <c r="B77" s="144"/>
      <c r="C77" s="145"/>
      <c r="D77" s="145"/>
      <c r="E77" s="177"/>
      <c r="F77" s="139"/>
      <c r="G77" s="144"/>
      <c r="H77" s="145"/>
      <c r="I77" s="145"/>
      <c r="J77" s="199"/>
    </row>
    <row r="78" spans="1:10" ht="12.75">
      <c r="A78" s="58" t="s">
        <v>13</v>
      </c>
      <c r="B78" s="174">
        <f>B10+B11+B12+B13+B14+B15+B16+B17+B18+B19+B20+B21+B22+B23+B24+B25+B26+B30+B31+B35+B36+B37+B44+B49+B50+B51+B52+B53+B54+B55+B56+B57+B58+B59+B60+B61+B62+B63+B64+B65+B66+B67+B68+B69+B70+B71+B72+B73+B74+B75+B76+B77</f>
        <v>442404</v>
      </c>
      <c r="C78" s="174">
        <f>C10+C11+C12+C13+C14+C15+C16+C17+C18+C19+C20+C21+C22+C23+C24+C25+C26+C30+C31+C35+C36+C37+C44+C49+C50+C51+C52+C53+C54+C55+C56+C57+C58+C59+C60+C61+C62+C63+C64+C65+C66+C67+C68+C69+C70+C71+C72+C73+C74+C75+C76+C77</f>
        <v>443470</v>
      </c>
      <c r="D78" s="174">
        <f>D10+D11+D12+D13+D14+D15+D16+D17+D18+D19+D20+D21+D22+D23+D24+D25+D26+D30+D31+D35+D36+D37+D44+D49+D50+D51+D52+D53+D54+D55+D56+D57+D58+D59+D60+D61+D62+D63+D64+D65+D66+D67+D68+D69+D70+D71+D72+D73+D74+D75+D76+D77</f>
        <v>261242</v>
      </c>
      <c r="E78" s="178">
        <f>D78/C78</f>
        <v>0.5890860712111304</v>
      </c>
      <c r="F78" s="197">
        <f>SUM(F10:F13,F14:F26,F35:F44,F49:F56,F57:F77)</f>
        <v>0</v>
      </c>
      <c r="G78" s="147">
        <f>G10+G11+G12+G13+G14+G15+G16+G17+G18+G19+G20+G21+G22+G23+G24+G25+G26+G30+G31+G35+G36+G37+G44+G49+G50+G51+G52+G53+G54+G55+G56+G57+G58+G59+G60+G61+G62+G63+G64+G65+G66+G67+G68+G69+G70+G71+G72+G73+G74+G75+G76+G77</f>
        <v>442404</v>
      </c>
      <c r="H78" s="147">
        <f>H10+H11+H12+H13+H14+H15+H16+H17+H18+H19+H20+H21+H22+H23+H24+H25+H26+H30+H31+H35+H36+H37+H44+H49+H50+H51+H52+H53+H54+H55+H56+H57+H58+H59+H60+H61+H62+H63+H64+H65+H66+H67+H68+H69+H70+H71+H72+H73+H74+H75+H76+H77</f>
        <v>443470</v>
      </c>
      <c r="I78" s="147">
        <f>I10+I11+I12+I13+I14+I15+I16+I17+I18+I19+I20+I21+I22+I23+I24+I25+I26+I30+I31+I35+I36+I37+I44+I49+I50+I51+I52+I53+I54+I55+I56+I57+I58+I59+I60+I61+I62+I63+I64+I65+I66+I67+I68+I69+I70+I71+I72+I73+I74+I75+I76+I77</f>
        <v>278271</v>
      </c>
      <c r="J78" s="178">
        <f>I78/H78</f>
        <v>0.6274855119850272</v>
      </c>
    </row>
    <row r="79" spans="1:10" ht="12.75">
      <c r="A79" s="59" t="s">
        <v>36</v>
      </c>
      <c r="B79" s="175">
        <v>431049</v>
      </c>
      <c r="C79" s="129">
        <v>431169</v>
      </c>
      <c r="D79" s="129">
        <v>254422</v>
      </c>
      <c r="E79" s="179"/>
      <c r="F79" s="148"/>
      <c r="G79" s="133"/>
      <c r="H79" s="134"/>
      <c r="I79" s="129"/>
      <c r="J79" s="179"/>
    </row>
    <row r="80" spans="1:10" ht="13.5" thickBot="1">
      <c r="A80" s="173" t="s">
        <v>37</v>
      </c>
      <c r="B80" s="176">
        <f>B78-B79</f>
        <v>11355</v>
      </c>
      <c r="C80" s="149">
        <f>C78-C79</f>
        <v>12301</v>
      </c>
      <c r="D80" s="149">
        <f>D78-D79</f>
        <v>6820</v>
      </c>
      <c r="E80" s="180">
        <f>D80/C80</f>
        <v>0.5544264693927323</v>
      </c>
      <c r="F80" s="176">
        <f>F78-F79</f>
        <v>0</v>
      </c>
      <c r="G80" s="198">
        <f>G78-G79</f>
        <v>442404</v>
      </c>
      <c r="H80" s="149">
        <f>H78-H79</f>
        <v>443470</v>
      </c>
      <c r="I80" s="149">
        <f>I78-I79</f>
        <v>278271</v>
      </c>
      <c r="J80" s="180">
        <f>I80/H80</f>
        <v>0.6274855119850272</v>
      </c>
    </row>
    <row r="81" spans="1:10" ht="12.75">
      <c r="A81" s="150"/>
      <c r="B81" s="151"/>
      <c r="C81" s="151"/>
      <c r="D81" s="151"/>
      <c r="E81" s="151"/>
      <c r="F81" s="152"/>
      <c r="G81" s="151"/>
      <c r="H81" s="151"/>
      <c r="I81" s="153"/>
      <c r="J81" s="151"/>
    </row>
    <row r="82" spans="1:10" ht="12.75">
      <c r="A82" s="150"/>
      <c r="B82" s="151"/>
      <c r="C82" s="151"/>
      <c r="D82" s="151"/>
      <c r="E82" s="151"/>
      <c r="F82" s="152"/>
      <c r="G82" s="151"/>
      <c r="H82" s="151"/>
      <c r="I82" s="153"/>
      <c r="J82" s="151"/>
    </row>
    <row r="83" spans="1:10" ht="12.75">
      <c r="A83" s="150"/>
      <c r="B83" s="151"/>
      <c r="C83" s="151"/>
      <c r="D83" s="151"/>
      <c r="E83" s="151"/>
      <c r="F83" s="152"/>
      <c r="G83" s="151"/>
      <c r="H83" s="151"/>
      <c r="I83" s="153"/>
      <c r="J83" s="151"/>
    </row>
    <row r="84" spans="1:10" ht="12.75">
      <c r="A84" s="150"/>
      <c r="B84" s="151"/>
      <c r="C84" s="151"/>
      <c r="D84" s="151"/>
      <c r="E84" s="151"/>
      <c r="F84" s="152"/>
      <c r="G84" s="151"/>
      <c r="H84" s="151"/>
      <c r="I84" s="153"/>
      <c r="J84" s="151"/>
    </row>
    <row r="85" spans="1:10" ht="12.75">
      <c r="A85" s="150"/>
      <c r="B85" s="151"/>
      <c r="C85" s="151"/>
      <c r="D85" s="151"/>
      <c r="E85" s="151"/>
      <c r="F85" s="152"/>
      <c r="G85" s="151"/>
      <c r="H85" s="151"/>
      <c r="I85" s="153"/>
      <c r="J85" s="151"/>
    </row>
    <row r="86" spans="1:10" ht="12.75">
      <c r="A86" s="150"/>
      <c r="B86" s="151"/>
      <c r="C86" s="151"/>
      <c r="D86" s="151"/>
      <c r="E86" s="151"/>
      <c r="F86" s="152"/>
      <c r="G86" s="151"/>
      <c r="H86" s="151"/>
      <c r="I86" s="153"/>
      <c r="J86" s="151"/>
    </row>
    <row r="87" spans="1:10" ht="12.75">
      <c r="A87" s="150"/>
      <c r="B87" s="151"/>
      <c r="C87" s="151"/>
      <c r="D87" s="151"/>
      <c r="E87" s="151"/>
      <c r="F87" s="152"/>
      <c r="G87" s="151"/>
      <c r="H87" s="151"/>
      <c r="I87" s="153"/>
      <c r="J87" s="151"/>
    </row>
  </sheetData>
  <sheetProtection/>
  <mergeCells count="9">
    <mergeCell ref="B9:C9"/>
    <mergeCell ref="G9:H9"/>
    <mergeCell ref="H2:J2"/>
    <mergeCell ref="B7:E7"/>
    <mergeCell ref="G7:J7"/>
    <mergeCell ref="B43:C43"/>
    <mergeCell ref="G43:H43"/>
    <mergeCell ref="B41:E41"/>
    <mergeCell ref="G41:J41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"/>
  <dimension ref="A1:F21"/>
  <sheetViews>
    <sheetView tabSelected="1" workbookViewId="0" topLeftCell="A1">
      <selection activeCell="A4" sqref="A4:E4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83"/>
      <c r="B1" s="83"/>
      <c r="C1" s="83"/>
      <c r="D1" s="84"/>
      <c r="E1" s="84" t="s">
        <v>157</v>
      </c>
    </row>
    <row r="2" spans="1:4" ht="15.75">
      <c r="A2" s="83"/>
      <c r="B2" s="83"/>
      <c r="C2" s="83"/>
      <c r="D2" s="85"/>
    </row>
    <row r="3" spans="1:4" ht="15.75">
      <c r="A3" s="83"/>
      <c r="B3" s="83"/>
      <c r="C3" s="83"/>
      <c r="D3" s="14"/>
    </row>
    <row r="4" spans="1:5" ht="19.5">
      <c r="A4" s="287" t="s">
        <v>53</v>
      </c>
      <c r="B4" s="287"/>
      <c r="C4" s="287"/>
      <c r="D4" s="287"/>
      <c r="E4" s="287"/>
    </row>
    <row r="5" spans="1:5" ht="19.5">
      <c r="A5" s="287" t="s">
        <v>146</v>
      </c>
      <c r="B5" s="287"/>
      <c r="C5" s="287"/>
      <c r="D5" s="287"/>
      <c r="E5" s="287"/>
    </row>
    <row r="6" spans="1:4" ht="19.5">
      <c r="A6" s="12"/>
      <c r="B6" s="12"/>
      <c r="C6" s="12"/>
      <c r="D6" s="17"/>
    </row>
    <row r="7" spans="1:4" ht="19.5">
      <c r="A7" s="12"/>
      <c r="B7" s="12"/>
      <c r="C7" s="12"/>
      <c r="D7" s="17"/>
    </row>
    <row r="8" spans="1:5" ht="16.5" thickBot="1">
      <c r="A8" s="83"/>
      <c r="B8" s="83"/>
      <c r="C8" s="83"/>
      <c r="D8" s="42"/>
      <c r="E8" s="42" t="s">
        <v>0</v>
      </c>
    </row>
    <row r="9" spans="1:5" s="57" customFormat="1" ht="33" customHeight="1" thickBot="1">
      <c r="A9" s="86" t="s">
        <v>1</v>
      </c>
      <c r="B9" s="87"/>
      <c r="C9" s="88"/>
      <c r="D9" s="104" t="s">
        <v>3</v>
      </c>
      <c r="E9" s="109" t="s">
        <v>4</v>
      </c>
    </row>
    <row r="10" spans="1:6" ht="15.75">
      <c r="A10" s="89" t="s">
        <v>47</v>
      </c>
      <c r="B10" s="90"/>
      <c r="C10" s="91"/>
      <c r="D10" s="90">
        <v>10300</v>
      </c>
      <c r="E10" s="110">
        <v>37918</v>
      </c>
      <c r="F10" s="82"/>
    </row>
    <row r="11" spans="1:6" ht="15.75">
      <c r="A11" s="92" t="s">
        <v>48</v>
      </c>
      <c r="B11" s="93"/>
      <c r="C11" s="94"/>
      <c r="D11" s="105"/>
      <c r="E11" s="107"/>
      <c r="F11" s="82"/>
    </row>
    <row r="12" spans="1:6" ht="12.75">
      <c r="A12" s="95" t="s">
        <v>49</v>
      </c>
      <c r="B12" s="96"/>
      <c r="C12" s="97"/>
      <c r="D12" s="106">
        <v>1500</v>
      </c>
      <c r="E12" s="108">
        <v>2100</v>
      </c>
      <c r="F12" s="98"/>
    </row>
    <row r="13" spans="1:6" ht="12.75">
      <c r="A13" s="95" t="s">
        <v>50</v>
      </c>
      <c r="B13" s="96"/>
      <c r="C13" s="97"/>
      <c r="D13" s="106">
        <v>5000</v>
      </c>
      <c r="E13" s="108">
        <v>4185</v>
      </c>
      <c r="F13" s="98"/>
    </row>
    <row r="14" spans="1:6" ht="12.75">
      <c r="A14" s="95" t="s">
        <v>129</v>
      </c>
      <c r="B14" s="96"/>
      <c r="C14" s="97"/>
      <c r="D14" s="106">
        <v>1500</v>
      </c>
      <c r="E14" s="108">
        <v>1289</v>
      </c>
      <c r="F14" s="98"/>
    </row>
    <row r="15" spans="1:6" ht="10.5" customHeight="1">
      <c r="A15" s="95" t="s">
        <v>131</v>
      </c>
      <c r="B15" s="96"/>
      <c r="C15" s="97"/>
      <c r="D15" s="106">
        <v>2940</v>
      </c>
      <c r="E15" s="108">
        <v>2940</v>
      </c>
      <c r="F15" s="98"/>
    </row>
    <row r="16" spans="1:6" ht="12.75">
      <c r="A16" s="95" t="s">
        <v>132</v>
      </c>
      <c r="B16" s="96"/>
      <c r="C16" s="97"/>
      <c r="D16" s="106">
        <v>2921</v>
      </c>
      <c r="E16" s="108">
        <v>1721</v>
      </c>
      <c r="F16" s="98"/>
    </row>
    <row r="17" spans="1:6" ht="12.75">
      <c r="A17" s="95" t="s">
        <v>130</v>
      </c>
      <c r="B17" s="95"/>
      <c r="C17" s="97"/>
      <c r="D17" s="106"/>
      <c r="E17" s="108">
        <v>26402</v>
      </c>
      <c r="F17" s="98"/>
    </row>
    <row r="18" spans="1:6" ht="12.75">
      <c r="A18" s="49"/>
      <c r="B18" s="96"/>
      <c r="C18" s="97"/>
      <c r="D18" s="106"/>
      <c r="E18" s="108"/>
      <c r="F18" s="98"/>
    </row>
    <row r="19" spans="1:5" ht="15.75">
      <c r="A19" s="92" t="s">
        <v>51</v>
      </c>
      <c r="B19" s="99"/>
      <c r="C19" s="100"/>
      <c r="D19" s="99">
        <f>SUM(D12:D17)</f>
        <v>13861</v>
      </c>
      <c r="E19" s="112">
        <f>SUM(E12:E18)</f>
        <v>38637</v>
      </c>
    </row>
    <row r="20" spans="1:5" ht="15.75">
      <c r="A20" s="92"/>
      <c r="B20" s="99"/>
      <c r="C20" s="100"/>
      <c r="D20" s="99"/>
      <c r="E20" s="107"/>
    </row>
    <row r="21" spans="1:5" ht="16.5" thickBot="1">
      <c r="A21" s="101" t="s">
        <v>52</v>
      </c>
      <c r="B21" s="102"/>
      <c r="C21" s="103"/>
      <c r="D21" s="102">
        <f>SUM(D10,D19)</f>
        <v>24161</v>
      </c>
      <c r="E21" s="111">
        <f>E10+E19</f>
        <v>76555</v>
      </c>
    </row>
  </sheetData>
  <sheetProtection/>
  <mergeCells count="2"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2013-11-06T07:40:47Z</cp:lastPrinted>
  <dcterms:created xsi:type="dcterms:W3CDTF">2003-08-01T08:42:53Z</dcterms:created>
  <dcterms:modified xsi:type="dcterms:W3CDTF">2013-11-06T07:51:45Z</dcterms:modified>
  <cp:category/>
  <cp:version/>
  <cp:contentType/>
  <cp:contentStatus/>
</cp:coreProperties>
</file>