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mell." sheetId="1" r:id="rId1"/>
    <sheet name="normatíva" sheetId="2" r:id="rId2"/>
    <sheet name="intézményi " sheetId="3" r:id="rId3"/>
    <sheet name="szakfeladatos Önk " sheetId="4" r:id="rId4"/>
    <sheet name="szakfeladatos Ph  " sheetId="5" r:id="rId5"/>
    <sheet name="működési Önk " sheetId="6" r:id="rId6"/>
    <sheet name="működési  Ph " sheetId="7" r:id="rId7"/>
    <sheet name="felhalm.bev. " sheetId="8" r:id="rId8"/>
    <sheet name="támogatások Önk " sheetId="9" r:id="rId9"/>
    <sheet name="tartalék" sheetId="10" r:id="rId10"/>
    <sheet name="finanszírozási " sheetId="11" r:id="rId11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<sst xmlns="http://schemas.openxmlformats.org/spreadsheetml/2006/main" count="1072" uniqueCount="730">
  <si>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</si>
  <si>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</si>
  <si>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</si>
  <si>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</si>
  <si>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</si>
  <si>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</si>
  <si>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</si>
  <si>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</si>
  <si>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</si>
  <si>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</si>
  <si>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</si>
  <si>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</si>
  <si>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</si>
  <si>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</si>
  <si>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</si>
  <si>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</si>
  <si>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</si>
  <si>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</si>
  <si>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</si>
  <si>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</si>
  <si>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</si>
  <si>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</si>
  <si>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</si>
  <si>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</si>
  <si>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</si>
  <si>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</si>
  <si>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</si>
  <si>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</si>
  <si>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</si>
  <si>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</si>
  <si>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</si>
  <si>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</si>
  <si>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</si>
  <si>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</si>
  <si>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</si>
  <si>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</si>
  <si>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</si>
  <si>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</si>
  <si>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</si>
  <si>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</si>
  <si>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</si>
  <si>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</si>
  <si>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</si>
  <si>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</si>
  <si>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</si>
  <si>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</si>
  <si>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</si>
  <si>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</si>
  <si>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</si>
  <si>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</si>
  <si>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</si>
  <si>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</si>
  <si>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</si>
  <si>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</si>
  <si>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</si>
  <si>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</si>
  <si>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</si>
  <si>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</si>
  <si>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</si>
  <si>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</si>
  <si>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</si>
  <si>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</si>
  <si>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</si>
  <si>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</si>
  <si>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</si>
  <si>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</si>
  <si>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</si>
  <si>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</si>
  <si>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</si>
  <si>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</si>
  <si>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</si>
  <si>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</si>
  <si>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</si>
  <si>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</si>
  <si>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</si>
  <si>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</si>
  <si>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</si>
  <si>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</si>
  <si>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</si>
  <si>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</si>
  <si>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</si>
  <si>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</si>
  <si>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</si>
  <si>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</si>
  <si>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</si>
  <si>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</si>
  <si>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</si>
  <si>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</si>
  <si>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</si>
  <si>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</si>
  <si>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</si>
  <si>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</si>
  <si>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</si>
  <si>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</si>
  <si>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</si>
  <si>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</si>
  <si>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</si>
  <si>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</si>
  <si>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</si>
  <si>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</si>
  <si>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</si>
  <si>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</si>
  <si>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</si>
  <si>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</si>
  <si>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</si>
  <si>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</si>
  <si>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</si>
  <si>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</si>
  <si>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</si>
  <si>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</si>
  <si>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</si>
  <si>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</si>
  <si>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</si>
  <si>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</si>
  <si>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</si>
  <si>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</si>
  <si>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</si>
  <si>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</si>
  <si>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</si>
  <si>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</si>
  <si>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</si>
  <si>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</si>
  <si>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</si>
  <si>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</si>
  <si>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</si>
  <si>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</si>
  <si>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</si>
  <si>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</si>
  <si>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</si>
  <si>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</si>
  <si>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</si>
  <si>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</si>
  <si>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</si>
  <si>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</si>
  <si>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</si>
  <si>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</si>
  <si>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</si>
  <si>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</si>
  <si>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</si>
  <si>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</si>
  <si>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</si>
  <si>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</si>
  <si>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</si>
  <si>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</si>
  <si>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</si>
  <si>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</si>
  <si>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</si>
  <si>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</si>
  <si>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</si>
  <si>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</si>
  <si>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</si>
  <si>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</si>
  <si>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</si>
  <si>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</si>
  <si>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</si>
  <si>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</si>
  <si>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</si>
  <si>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</si>
  <si>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</si>
  <si>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</si>
  <si>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</si>
  <si>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</si>
  <si>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</si>
  <si>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</si>
  <si>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</si>
  <si>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</si>
  <si>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</si>
  <si>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</si>
  <si>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</si>
  <si>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</si>
  <si>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</si>
  <si>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</si>
  <si>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</si>
  <si>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</si>
  <si>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</si>
  <si>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</si>
  <si>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</si>
  <si>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</si>
  <si>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</si>
  <si>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</si>
  <si>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</si>
  <si>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</si>
  <si>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</si>
  <si>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</si>
  <si>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</si>
  <si>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</si>
  <si>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</si>
  <si>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</si>
  <si>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</si>
  <si>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</si>
  <si>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</si>
  <si>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</si>
  <si>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</si>
  <si>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</si>
  <si>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</si>
  <si>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</si>
  <si>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</si>
  <si>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</si>
  <si>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</si>
  <si>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</si>
  <si>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</si>
  <si>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</si>
  <si>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</si>
  <si>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</si>
  <si>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</si>
  <si>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</si>
  <si>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</si>
  <si>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</si>
  <si>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</si>
  <si>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</si>
  <si>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</si>
  <si>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</si>
  <si>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</si>
  <si>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</si>
  <si>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</si>
  <si>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</si>
  <si>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</si>
  <si>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</si>
  <si>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</si>
  <si>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</si>
  <si>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</si>
  <si>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</si>
  <si>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</si>
  <si>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</si>
  <si>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</si>
  <si>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</si>
  <si>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</si>
  <si>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</si>
  <si>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</si>
  <si>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</si>
  <si>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</si>
  <si>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</si>
  <si>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</si>
  <si>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</si>
  <si>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</si>
  <si>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</si>
  <si>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</si>
  <si>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</si>
  <si>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</si>
  <si>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</si>
  <si>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</si>
  <si>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</si>
  <si>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</si>
  <si>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</si>
  <si>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</si>
  <si>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</si>
  <si>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</si>
  <si>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</si>
  <si>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</si>
  <si>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</si>
  <si>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</si>
  <si>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</si>
  <si>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</si>
  <si>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</si>
  <si>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</si>
  <si>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</si>
  <si>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</si>
  <si>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</si>
  <si>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</si>
  <si>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</si>
  <si>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</si>
  <si>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</si>
  <si>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</si>
  <si>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</si>
  <si>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</si>
  <si>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</si>
  <si>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</si>
  <si>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</si>
  <si>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</si>
  <si>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</si>
  <si>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</si>
  <si>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</si>
  <si>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</si>
  <si>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</si>
  <si>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</si>
  <si>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</si>
  <si>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</si>
  <si>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</si>
  <si>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</si>
  <si>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</si>
  <si>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</si>
  <si>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</si>
  <si>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</si>
  <si>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</si>
  <si>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</si>
  <si>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</si>
  <si>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</si>
  <si>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</si>
  <si>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</si>
  <si>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</si>
  <si>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</si>
  <si>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</si>
  <si>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</si>
  <si>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</si>
  <si>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</si>
  <si>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</si>
  <si>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</si>
  <si>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</si>
  <si>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</si>
  <si>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</si>
  <si>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</si>
  <si>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</si>
  <si>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</si>
  <si>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</si>
  <si>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</si>
  <si>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</si>
  <si>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</si>
  <si>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</si>
  <si>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</si>
  <si>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</si>
  <si>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</si>
  <si>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</si>
  <si>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</si>
  <si>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</si>
  <si>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</si>
  <si>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</si>
  <si>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</si>
  <si>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</si>
  <si>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</si>
  <si>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</si>
  <si>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</si>
  <si>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</si>
  <si>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</si>
  <si>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</si>
  <si>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</si>
  <si>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</si>
  <si>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</si>
  <si>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</si>
  <si>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</si>
  <si>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</si>
  <si>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</si>
  <si>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</si>
  <si>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</si>
  <si>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</si>
  <si>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</si>
  <si>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</si>
  <si>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</si>
  <si>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</si>
  <si>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</si>
  <si>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</si>
  <si>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</si>
  <si>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</si>
  <si>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</si>
  <si>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</si>
  <si>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</si>
  <si>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</si>
  <si>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</si>
  <si>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</si>
  <si>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</si>
  <si>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</si>
  <si>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Város és községgazdálkodás</t>
  </si>
  <si>
    <t>Strandfürdő Kft. témogatása (működési célú)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</si>
  <si>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</si>
  <si>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</si>
  <si>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</si>
  <si>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</si>
  <si>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</si>
  <si>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</si>
  <si>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</si>
  <si>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</si>
  <si>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</si>
  <si>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</si>
  <si>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</si>
  <si>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</si>
  <si>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</si>
  <si>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</si>
  <si>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</si>
  <si>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</si>
  <si>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</si>
  <si>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</si>
  <si>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</si>
  <si>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</si>
  <si>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</si>
  <si>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</si>
  <si>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</si>
  <si>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</si>
  <si>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- 7-8. évfolyam'</t>
  </si>
  <si>
    <t>Középfokú iskola</t>
  </si>
  <si>
    <t>- 9-10. évfolyam'</t>
  </si>
  <si>
    <t>- 11-12. évfolyam'</t>
  </si>
  <si>
    <t>-13. évfolyam'</t>
  </si>
  <si>
    <t>Iskolai szakképzés, elméleti képzés</t>
  </si>
  <si>
    <t>- felzárkóztató 9. évf., szakiskola, szakközépiskola első-harmadik, harmadikat követő további szakképzési évfolyam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</si>
  <si>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</si>
  <si>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</si>
  <si>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</si>
  <si>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</si>
  <si>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</si>
  <si>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</si>
  <si>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</si>
  <si>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>- 1-4. évfolyamos iskolaotthonos oktatás</t>
  </si>
  <si>
    <t xml:space="preserve"> Óvodai nevelés (napi 8 órát meghaladó nyitvatartás)</t>
  </si>
  <si>
    <t>- 1-3. nevelési év</t>
  </si>
  <si>
    <t>- 4. évfolyam</t>
  </si>
  <si>
    <t>- 5-6. évfolyam</t>
  </si>
  <si>
    <t>- 7-8. évfolyam</t>
  </si>
  <si>
    <t>- 9-10. évfolyam</t>
  </si>
  <si>
    <t>- 11-13. évfolyam</t>
  </si>
  <si>
    <t>- 1-4. évfolyamos napközis foglalkozás</t>
  </si>
  <si>
    <t>- 5-8. évolyamos napközis/tanulószobai foglalkozás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</si>
  <si>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</si>
  <si>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</si>
  <si>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</si>
  <si>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</si>
  <si>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</si>
  <si>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</si>
  <si>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</si>
  <si>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</si>
  <si>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</si>
  <si>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</si>
  <si>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</si>
  <si>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</si>
  <si>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Megismerő funkció vagy a viselkedés fejlődésének organikus okokra vissza nem vezethetően tartós és súlyos rendellenessége miatt sajátos nevelési igényű gyermekek, tanulók</t>
  </si>
  <si>
    <t>- Kizárólag magyar nyelven folyó roma kisebbségi nev.-okt.</t>
  </si>
  <si>
    <t>- Nappali rendszerű iskolai oktatásban két tanítási nyelven folyó oktatás</t>
  </si>
  <si>
    <t>- Nyelvi előkészítő évfolyamok</t>
  </si>
  <si>
    <t>- Bejáró nappali tanulók ellátása</t>
  </si>
  <si>
    <t>- szakközépiskola  9-10. évfolyamán</t>
  </si>
  <si>
    <t>- Beszédfogyatékos, enyhe értelmi fogyatékos sajátos nev. igényű gyerm., tanulók</t>
  </si>
  <si>
    <t>- Megismerő funkció vagy a viselkedés fejlődésének tartós és súlyos rendellenessége miatt sajátos nevelési igényű gyermekek, tanulók</t>
  </si>
  <si>
    <t>- Nappali rendszerű iskolai oktatásban  két tanítási nyelven folyó oktatás</t>
  </si>
  <si>
    <t>- Középszintű érettségi vizsga lebonyolítása</t>
  </si>
  <si>
    <t>- Szakmai vizsga lebonyolítása</t>
  </si>
  <si>
    <t>- Szakmai informatikai fejlesztési feladatok támogatása</t>
  </si>
  <si>
    <t>Szociális juttatások, egyéb szolgáltatások</t>
  </si>
  <si>
    <t>- Kedvezményes óvodai, iskolai, kollégiumi étkeztetés</t>
  </si>
  <si>
    <t>- Tanulók ingyenes tankönyvellátásának támogatása</t>
  </si>
  <si>
    <t>Normatív támogatás összesen:</t>
  </si>
  <si>
    <t xml:space="preserve"> -2008/2009-as tanév</t>
  </si>
  <si>
    <t>Pedagógiai szakszolgálat</t>
  </si>
  <si>
    <t>Pedagógus szakvizsga, továbbképzés, szakmai szolgáltatások igénybevételének támogatása</t>
  </si>
  <si>
    <t>Osztályfőnöki pótlék</t>
  </si>
  <si>
    <t>Gyógypedagógiai pótlék kiegészítése</t>
  </si>
  <si>
    <t>Kötött felhasználású támogatás összesen</t>
  </si>
  <si>
    <t>Normatív támogatások mindösszesen: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</si>
  <si>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</si>
  <si>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</si>
  <si>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</si>
  <si>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</si>
  <si>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</si>
  <si>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</si>
  <si>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</si>
  <si>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</si>
  <si>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</si>
  <si>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</si>
  <si>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önkormányzatot 2012. évben várhatóan megillető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</si>
  <si>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</si>
  <si>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</si>
  <si>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</si>
  <si>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</si>
  <si>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</si>
  <si>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</si>
  <si>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</si>
  <si>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</si>
  <si>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</si>
  <si>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</si>
  <si>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</si>
  <si>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</si>
  <si>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</si>
  <si>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</si>
  <si>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2012. január 1-től augusztus 31-ig</t>
  </si>
  <si>
    <t>2012. szeptember 1-től december 31-ig</t>
  </si>
  <si>
    <t>6. melléklet</t>
  </si>
  <si>
    <t>- Műv. Központ és Könyvtár</t>
  </si>
  <si>
    <t>juttatások</t>
  </si>
  <si>
    <t>Társ. szoc.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</si>
  <si>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</si>
  <si>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</si>
  <si>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</si>
  <si>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</si>
  <si>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</si>
  <si>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</si>
  <si>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</si>
  <si>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</si>
  <si>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</si>
  <si>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</si>
  <si>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</si>
  <si>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</si>
  <si>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</si>
  <si>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</si>
  <si>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</si>
  <si>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</si>
  <si>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</si>
  <si>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</si>
  <si>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</si>
  <si>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</si>
  <si>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</si>
  <si>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</si>
  <si>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</si>
  <si>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</si>
  <si>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</si>
  <si>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</si>
  <si>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</si>
  <si>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</si>
  <si>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</si>
  <si>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</si>
  <si>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</si>
  <si>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</si>
  <si>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</si>
  <si>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</si>
  <si>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</si>
  <si>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</si>
  <si>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</si>
  <si>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</si>
  <si>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</si>
  <si>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</si>
  <si>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</si>
  <si>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</si>
  <si>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</si>
  <si>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</si>
  <si>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</si>
  <si>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</si>
  <si>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</si>
  <si>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</si>
  <si>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</si>
  <si>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</si>
  <si>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</si>
  <si>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</si>
  <si>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</si>
  <si>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</si>
  <si>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</si>
  <si>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</si>
  <si>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</si>
  <si>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</si>
  <si>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</si>
  <si>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</si>
  <si>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</si>
  <si>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</si>
  <si>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</si>
  <si>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</si>
  <si>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</si>
  <si>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</si>
  <si>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</si>
  <si>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</si>
  <si>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</si>
  <si>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</si>
  <si>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</si>
  <si>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</si>
  <si>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</si>
  <si>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</si>
  <si>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</si>
  <si>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</si>
  <si>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</si>
  <si>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</si>
  <si>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</si>
  <si>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</si>
  <si>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</si>
  <si>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</si>
  <si>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</si>
  <si>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</si>
  <si>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</si>
  <si>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</si>
  <si>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</si>
  <si>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</si>
  <si>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</si>
  <si>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</si>
  <si>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</si>
  <si>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</si>
  <si>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</si>
  <si>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</si>
  <si>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</si>
  <si>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</si>
  <si>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</si>
  <si>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</si>
  <si>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</si>
  <si>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</si>
  <si>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</si>
  <si>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</si>
  <si>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</si>
  <si>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</si>
  <si>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</si>
  <si>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</si>
  <si>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</si>
  <si>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</si>
  <si>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</si>
  <si>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</si>
  <si>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</si>
  <si>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</si>
  <si>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</si>
  <si>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</si>
  <si>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</si>
  <si>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</si>
  <si>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</si>
  <si>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</si>
  <si>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</si>
  <si>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</si>
  <si>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</si>
  <si>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</si>
  <si>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</si>
  <si>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</si>
  <si>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</si>
  <si>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</si>
  <si>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</si>
  <si>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</si>
  <si>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</si>
  <si>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</si>
  <si>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</si>
  <si>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</si>
  <si>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</si>
  <si>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</si>
  <si>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</si>
  <si>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</si>
  <si>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</si>
  <si>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</si>
  <si>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</si>
  <si>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</si>
  <si>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</si>
  <si>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</si>
  <si>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</si>
  <si>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</si>
  <si>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</si>
  <si>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</si>
  <si>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</si>
  <si>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</si>
  <si>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</si>
  <si>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</si>
  <si>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</si>
  <si>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</si>
  <si>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</si>
  <si>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</si>
  <si>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</si>
  <si>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</si>
  <si>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</si>
  <si>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</si>
  <si>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</si>
  <si>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</si>
  <si>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</si>
  <si>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</si>
  <si>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</si>
  <si>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</si>
  <si>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</si>
  <si>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</si>
  <si>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</si>
  <si>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</si>
  <si>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</si>
  <si>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</si>
  <si>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</si>
  <si>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</si>
  <si>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</si>
  <si>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</si>
  <si>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</si>
  <si>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</si>
  <si>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</si>
  <si>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</si>
  <si>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</si>
  <si>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</si>
  <si>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</si>
  <si>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</si>
  <si>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</si>
  <si>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</si>
  <si>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</si>
  <si>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</si>
  <si>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</si>
  <si>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</si>
  <si>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</si>
  <si>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</si>
  <si>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</si>
  <si>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</si>
  <si>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</si>
  <si>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</si>
  <si>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</si>
  <si>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</si>
  <si>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</si>
  <si>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</si>
  <si>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</si>
  <si>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</si>
  <si>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</si>
  <si>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</si>
  <si>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</si>
  <si>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</si>
  <si>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</si>
  <si>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</si>
  <si>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</si>
  <si>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</si>
  <si>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</si>
  <si>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</si>
  <si>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</si>
  <si>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</si>
  <si>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</si>
  <si>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</si>
  <si>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</si>
  <si>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</si>
  <si>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</si>
  <si>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</si>
  <si>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</si>
  <si>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</si>
  <si>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</si>
  <si>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</si>
  <si>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</si>
  <si>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</si>
  <si>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</si>
  <si>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</si>
  <si>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</si>
  <si>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</si>
  <si>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</si>
  <si>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</si>
  <si>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</si>
  <si>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</si>
  <si>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</si>
  <si>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 xml:space="preserve">Egyéb máshová nem sorolt építés </t>
  </si>
  <si>
    <t>Önkorm. és társulások általános végrehajtó igazgatási tevékenysége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</si>
  <si>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</si>
  <si>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</si>
  <si>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</si>
  <si>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</si>
  <si>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</si>
  <si>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</si>
  <si>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</si>
  <si>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</si>
  <si>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</si>
  <si>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</si>
  <si>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</si>
  <si>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</si>
  <si>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Strandfürdő Kft. támogatása (pótbefizetés - működési célú)</t>
  </si>
  <si>
    <t>Versenysport-tevékenység támogatása</t>
  </si>
  <si>
    <t>Diáksport egyesület támogatás- Sportudvar fejlesztés önerő 50 %-a ( felh.)</t>
  </si>
  <si>
    <t>TIVA-Szolg épület felújítás</t>
  </si>
  <si>
    <t>7. melléklet</t>
  </si>
  <si>
    <t xml:space="preserve"> 10. melléklet</t>
  </si>
  <si>
    <t>11. melléklet</t>
  </si>
  <si>
    <t>- Többcélú Kistérségi Társulás orvosi ügyelet ellátásáért (működési célú)</t>
  </si>
  <si>
    <t>Önkorm. vagyon felújítás</t>
  </si>
  <si>
    <t>a 29/2012.(X.19.) rendelethez</t>
  </si>
  <si>
    <t xml:space="preserve"> a 29/2012.(X.19.) önk. rendelethez</t>
  </si>
  <si>
    <t xml:space="preserve">  a 29/2012.(X.19.) önk. rendelethez</t>
  </si>
  <si>
    <t xml:space="preserve">   a 29./2012.(X.19.) önk. rendelethez</t>
  </si>
  <si>
    <t>8. melléklet a 29/2012.(X.19.) önk. rendelethez</t>
  </si>
  <si>
    <t>9. melléklet a 29/2012.(X.19.) önk. rendelethez</t>
  </si>
  <si>
    <t xml:space="preserve"> a 29/2012.(X.19.) önk.  </t>
  </si>
  <si>
    <t xml:space="preserve">                    a 29/2012.(X.19.)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</si>
</sst>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b/>
      <i/>
      <sz val="10"/>
      <color indexed="50"/>
      <name val="Times New Roman CE"/>
      <family val="0"/>
    </font>
    <font>
      <b/>
      <sz val="10"/>
      <color indexed="57"/>
      <name val="Times New Roman CE"/>
      <family val="0"/>
    </font>
    <font>
      <i/>
      <sz val="9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5" fillId="7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4" borderId="7" applyNumberFormat="0" applyFont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62" fillId="6" borderId="0" applyNumberFormat="0" applyBorder="0" applyAlignment="0" applyProtection="0"/>
    <xf numFmtId="0" fontId="63" fillId="16" borderId="8" applyNumberFormat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17" borderId="0" applyNumberFormat="0" applyBorder="0" applyAlignment="0" applyProtection="0"/>
    <xf numFmtId="0" fontId="67" fillId="7" borderId="0" applyNumberFormat="0" applyBorder="0" applyAlignment="0" applyProtection="0"/>
    <xf numFmtId="0" fontId="68" fillId="16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8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9" fillId="0" borderId="13" xfId="0" applyNumberFormat="1" applyFont="1" applyBorder="1" applyAlignment="1">
      <alignment vertical="center" wrapText="1"/>
    </xf>
    <xf numFmtId="1" fontId="9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9" fillId="0" borderId="25" xfId="40" applyNumberFormat="1" applyFont="1" applyBorder="1" applyAlignment="1">
      <alignment/>
    </xf>
    <xf numFmtId="3" fontId="9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9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8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9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9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9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9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9" fillId="0" borderId="25" xfId="40" applyNumberFormat="1" applyFont="1" applyFill="1" applyBorder="1" applyAlignment="1">
      <alignment horizontal="right"/>
    </xf>
    <xf numFmtId="3" fontId="9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9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3" fontId="34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9" fillId="0" borderId="33" xfId="61" applyNumberFormat="1" applyFont="1" applyBorder="1">
      <alignment/>
      <protection/>
    </xf>
    <xf numFmtId="0" fontId="9" fillId="0" borderId="34" xfId="61" applyFont="1" applyBorder="1">
      <alignment/>
      <protection/>
    </xf>
    <xf numFmtId="0" fontId="9" fillId="0" borderId="35" xfId="61" applyFont="1" applyBorder="1">
      <alignment/>
      <protection/>
    </xf>
    <xf numFmtId="0" fontId="9" fillId="0" borderId="33" xfId="61" applyFont="1" applyBorder="1">
      <alignment/>
      <protection/>
    </xf>
    <xf numFmtId="0" fontId="9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69" fontId="9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9" fillId="0" borderId="57" xfId="59" applyNumberFormat="1" applyFont="1" applyBorder="1">
      <alignment/>
      <protection/>
    </xf>
    <xf numFmtId="3" fontId="39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166" fontId="40" fillId="0" borderId="0" xfId="40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6" fontId="13" fillId="0" borderId="0" xfId="4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6" fontId="7" fillId="0" borderId="10" xfId="4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71" xfId="0" applyFont="1" applyBorder="1" applyAlignment="1">
      <alignment wrapText="1"/>
    </xf>
    <xf numFmtId="166" fontId="5" fillId="0" borderId="44" xfId="40" applyNumberFormat="1" applyFont="1" applyBorder="1" applyAlignment="1">
      <alignment horizontal="right"/>
    </xf>
    <xf numFmtId="166" fontId="5" fillId="0" borderId="45" xfId="40" applyNumberFormat="1" applyFont="1" applyBorder="1" applyAlignment="1">
      <alignment/>
    </xf>
    <xf numFmtId="166" fontId="5" fillId="0" borderId="46" xfId="40" applyNumberFormat="1" applyFont="1" applyBorder="1" applyAlignment="1">
      <alignment/>
    </xf>
    <xf numFmtId="0" fontId="7" fillId="0" borderId="14" xfId="0" applyFont="1" applyBorder="1" applyAlignment="1">
      <alignment/>
    </xf>
    <xf numFmtId="166" fontId="5" fillId="0" borderId="27" xfId="40" applyNumberFormat="1" applyFont="1" applyBorder="1" applyAlignment="1">
      <alignment horizontal="right"/>
    </xf>
    <xf numFmtId="166" fontId="5" fillId="0" borderId="25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5" fillId="0" borderId="14" xfId="0" applyFont="1" applyBorder="1" applyAlignment="1" quotePrefix="1">
      <alignment wrapText="1"/>
    </xf>
    <xf numFmtId="0" fontId="5" fillId="0" borderId="14" xfId="0" applyFont="1" applyBorder="1" applyAlignment="1">
      <alignment wrapText="1"/>
    </xf>
    <xf numFmtId="170" fontId="5" fillId="0" borderId="25" xfId="40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8" xfId="0" applyFont="1" applyBorder="1" applyAlignment="1" quotePrefix="1">
      <alignment/>
    </xf>
    <xf numFmtId="166" fontId="5" fillId="0" borderId="48" xfId="40" applyNumberFormat="1" applyFont="1" applyBorder="1" applyAlignment="1">
      <alignment horizontal="right"/>
    </xf>
    <xf numFmtId="166" fontId="5" fillId="0" borderId="49" xfId="40" applyNumberFormat="1" applyFont="1" applyBorder="1" applyAlignment="1">
      <alignment/>
    </xf>
    <xf numFmtId="166" fontId="5" fillId="0" borderId="50" xfId="40" applyNumberFormat="1" applyFont="1" applyBorder="1" applyAlignment="1">
      <alignment/>
    </xf>
    <xf numFmtId="0" fontId="5" fillId="0" borderId="71" xfId="0" applyFont="1" applyBorder="1" applyAlignment="1">
      <alignment/>
    </xf>
    <xf numFmtId="166" fontId="5" fillId="0" borderId="44" xfId="40" applyNumberFormat="1" applyFont="1" applyBorder="1" applyAlignment="1">
      <alignment horizontal="right"/>
    </xf>
    <xf numFmtId="166" fontId="5" fillId="0" borderId="45" xfId="40" applyNumberFormat="1" applyFont="1" applyBorder="1" applyAlignment="1">
      <alignment/>
    </xf>
    <xf numFmtId="0" fontId="5" fillId="0" borderId="71" xfId="0" applyFont="1" applyBorder="1" applyAlignment="1" quotePrefix="1">
      <alignment/>
    </xf>
    <xf numFmtId="0" fontId="5" fillId="0" borderId="72" xfId="0" applyFont="1" applyBorder="1" applyAlignment="1" quotePrefix="1">
      <alignment/>
    </xf>
    <xf numFmtId="166" fontId="5" fillId="0" borderId="33" xfId="40" applyNumberFormat="1" applyFont="1" applyBorder="1" applyAlignment="1">
      <alignment horizontal="right"/>
    </xf>
    <xf numFmtId="166" fontId="5" fillId="0" borderId="34" xfId="4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166" fontId="5" fillId="0" borderId="23" xfId="4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2" fontId="5" fillId="0" borderId="27" xfId="40" applyNumberFormat="1" applyFont="1" applyBorder="1" applyAlignment="1">
      <alignment horizontal="right"/>
    </xf>
    <xf numFmtId="0" fontId="5" fillId="0" borderId="15" xfId="0" applyFont="1" applyBorder="1" applyAlignment="1" quotePrefix="1">
      <alignment wrapText="1"/>
    </xf>
    <xf numFmtId="2" fontId="5" fillId="0" borderId="42" xfId="40" applyNumberFormat="1" applyFont="1" applyBorder="1" applyAlignment="1">
      <alignment horizontal="right"/>
    </xf>
    <xf numFmtId="166" fontId="5" fillId="0" borderId="28" xfId="40" applyNumberFormat="1" applyFont="1" applyBorder="1" applyAlignment="1">
      <alignment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2" fontId="5" fillId="0" borderId="33" xfId="40" applyNumberFormat="1" applyFont="1" applyBorder="1" applyAlignment="1">
      <alignment horizontal="right"/>
    </xf>
    <xf numFmtId="2" fontId="5" fillId="0" borderId="17" xfId="40" applyNumberFormat="1" applyFont="1" applyBorder="1" applyAlignment="1">
      <alignment horizontal="right"/>
    </xf>
    <xf numFmtId="166" fontId="5" fillId="0" borderId="57" xfId="40" applyNumberFormat="1" applyFont="1" applyBorder="1" applyAlignment="1">
      <alignment/>
    </xf>
    <xf numFmtId="0" fontId="5" fillId="0" borderId="38" xfId="0" applyFont="1" applyBorder="1" applyAlignment="1" quotePrefix="1">
      <alignment wrapText="1"/>
    </xf>
    <xf numFmtId="2" fontId="5" fillId="0" borderId="48" xfId="40" applyNumberFormat="1" applyFont="1" applyBorder="1" applyAlignment="1">
      <alignment horizontal="right"/>
    </xf>
    <xf numFmtId="166" fontId="5" fillId="0" borderId="73" xfId="40" applyNumberFormat="1" applyFont="1" applyBorder="1" applyAlignment="1">
      <alignment/>
    </xf>
    <xf numFmtId="2" fontId="5" fillId="0" borderId="60" xfId="40" applyNumberFormat="1" applyFont="1" applyBorder="1" applyAlignment="1">
      <alignment horizontal="right"/>
    </xf>
    <xf numFmtId="2" fontId="5" fillId="0" borderId="25" xfId="40" applyNumberFormat="1" applyFont="1" applyBorder="1" applyAlignment="1">
      <alignment horizontal="right"/>
    </xf>
    <xf numFmtId="0" fontId="5" fillId="0" borderId="17" xfId="0" applyFont="1" applyBorder="1" applyAlignment="1" quotePrefix="1">
      <alignment vertical="center" wrapText="1"/>
    </xf>
    <xf numFmtId="166" fontId="5" fillId="0" borderId="60" xfId="40" applyNumberFormat="1" applyFont="1" applyBorder="1" applyAlignment="1">
      <alignment/>
    </xf>
    <xf numFmtId="2" fontId="5" fillId="0" borderId="44" xfId="4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166" fontId="7" fillId="0" borderId="41" xfId="40" applyNumberFormat="1" applyFont="1" applyBorder="1" applyAlignment="1">
      <alignment horizontal="right"/>
    </xf>
    <xf numFmtId="3" fontId="7" fillId="0" borderId="41" xfId="40" applyNumberFormat="1" applyFont="1" applyBorder="1" applyAlignment="1">
      <alignment horizontal="right" indent="2"/>
    </xf>
    <xf numFmtId="0" fontId="5" fillId="0" borderId="72" xfId="0" applyFont="1" applyBorder="1" applyAlignment="1">
      <alignment wrapText="1"/>
    </xf>
    <xf numFmtId="0" fontId="7" fillId="0" borderId="54" xfId="0" applyFont="1" applyBorder="1" applyAlignment="1">
      <alignment/>
    </xf>
    <xf numFmtId="166" fontId="5" fillId="0" borderId="42" xfId="40" applyNumberFormat="1" applyFont="1" applyBorder="1" applyAlignment="1">
      <alignment horizontal="right"/>
    </xf>
    <xf numFmtId="166" fontId="7" fillId="0" borderId="47" xfId="40" applyNumberFormat="1" applyFont="1" applyBorder="1" applyAlignment="1">
      <alignment/>
    </xf>
    <xf numFmtId="166" fontId="5" fillId="0" borderId="39" xfId="40" applyNumberFormat="1" applyFont="1" applyBorder="1" applyAlignment="1">
      <alignment horizontal="right"/>
    </xf>
    <xf numFmtId="0" fontId="5" fillId="0" borderId="43" xfId="0" applyFont="1" applyBorder="1" applyAlignment="1">
      <alignment/>
    </xf>
    <xf numFmtId="166" fontId="7" fillId="0" borderId="74" xfId="0" applyNumberFormat="1" applyFont="1" applyBorder="1" applyAlignment="1">
      <alignment/>
    </xf>
    <xf numFmtId="166" fontId="0" fillId="0" borderId="0" xfId="40" applyNumberFormat="1" applyAlignment="1">
      <alignment horizontal="right"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3" fontId="44" fillId="0" borderId="34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3" xfId="59" applyNumberFormat="1" applyFont="1" applyBorder="1" applyAlignment="1">
      <alignment horizontal="left"/>
      <protection/>
    </xf>
    <xf numFmtId="49" fontId="5" fillId="0" borderId="75" xfId="59" applyNumberFormat="1" applyFont="1" applyBorder="1" applyAlignment="1">
      <alignment horizontal="left"/>
      <protection/>
    </xf>
    <xf numFmtId="49" fontId="5" fillId="0" borderId="73" xfId="59" applyNumberFormat="1" applyFont="1" applyBorder="1">
      <alignment/>
      <protection/>
    </xf>
    <xf numFmtId="3" fontId="5" fillId="0" borderId="76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47" fillId="0" borderId="25" xfId="40" applyNumberFormat="1" applyFont="1" applyBorder="1" applyAlignment="1">
      <alignment horizontal="right"/>
    </xf>
    <xf numFmtId="3" fontId="45" fillId="0" borderId="25" xfId="40" applyNumberFormat="1" applyFont="1" applyBorder="1" applyAlignment="1">
      <alignment/>
    </xf>
    <xf numFmtId="1" fontId="48" fillId="0" borderId="0" xfId="0" applyNumberFormat="1" applyFont="1" applyAlignment="1">
      <alignment horizontal="centerContinuous"/>
    </xf>
    <xf numFmtId="3" fontId="46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50" fillId="0" borderId="25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51" fillId="0" borderId="25" xfId="40" applyNumberFormat="1" applyFont="1" applyBorder="1" applyAlignment="1">
      <alignment horizontal="right"/>
    </xf>
    <xf numFmtId="49" fontId="47" fillId="0" borderId="57" xfId="59" applyNumberFormat="1" applyFont="1" applyBorder="1" applyAlignment="1">
      <alignment horizontal="left"/>
      <protection/>
    </xf>
    <xf numFmtId="49" fontId="47" fillId="0" borderId="60" xfId="59" applyNumberFormat="1" applyFont="1" applyBorder="1" applyAlignment="1">
      <alignment horizontal="left"/>
      <protection/>
    </xf>
    <xf numFmtId="3" fontId="47" fillId="0" borderId="25" xfId="59" applyNumberFormat="1" applyFont="1" applyBorder="1">
      <alignment/>
      <protection/>
    </xf>
    <xf numFmtId="3" fontId="47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166" fontId="7" fillId="0" borderId="46" xfId="40" applyNumberFormat="1" applyFont="1" applyBorder="1" applyAlignment="1">
      <alignment/>
    </xf>
    <xf numFmtId="0" fontId="52" fillId="0" borderId="14" xfId="0" applyFont="1" applyBorder="1" applyAlignment="1" quotePrefix="1">
      <alignment wrapText="1"/>
    </xf>
    <xf numFmtId="2" fontId="52" fillId="0" borderId="27" xfId="40" applyNumberFormat="1" applyFont="1" applyBorder="1" applyAlignment="1">
      <alignment horizontal="right"/>
    </xf>
    <xf numFmtId="166" fontId="52" fillId="0" borderId="25" xfId="40" applyNumberFormat="1" applyFont="1" applyBorder="1" applyAlignment="1">
      <alignment/>
    </xf>
    <xf numFmtId="166" fontId="52" fillId="0" borderId="46" xfId="40" applyNumberFormat="1" applyFont="1" applyBorder="1" applyAlignment="1">
      <alignment/>
    </xf>
    <xf numFmtId="3" fontId="17" fillId="0" borderId="44" xfId="61" applyNumberFormat="1" applyFont="1" applyBorder="1">
      <alignment/>
      <protection/>
    </xf>
    <xf numFmtId="3" fontId="4" fillId="0" borderId="66" xfId="61" applyNumberFormat="1" applyFont="1" applyBorder="1">
      <alignment/>
      <protection/>
    </xf>
    <xf numFmtId="3" fontId="4" fillId="0" borderId="78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9" fillId="0" borderId="34" xfId="61" applyNumberFormat="1" applyFont="1" applyBorder="1">
      <alignment/>
      <protection/>
    </xf>
    <xf numFmtId="3" fontId="9" fillId="0" borderId="68" xfId="61" applyNumberFormat="1" applyFont="1" applyBorder="1">
      <alignment/>
      <protection/>
    </xf>
    <xf numFmtId="3" fontId="9" fillId="0" borderId="36" xfId="61" applyNumberFormat="1" applyFont="1" applyBorder="1">
      <alignment/>
      <protection/>
    </xf>
    <xf numFmtId="3" fontId="9" fillId="0" borderId="79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7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9" fillId="0" borderId="80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4" fillId="0" borderId="81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9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25" xfId="58" applyFont="1" applyFill="1" applyBorder="1" applyAlignment="1" applyProtection="1">
      <alignment horizontal="left" vertical="center" wrapText="1" indent="1"/>
      <protection/>
    </xf>
    <xf numFmtId="188" fontId="9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49" fontId="9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9" xfId="58" applyFont="1" applyFill="1" applyBorder="1" applyAlignment="1" applyProtection="1">
      <alignment horizontal="left" vertical="center" wrapText="1" indent="1"/>
      <protection/>
    </xf>
    <xf numFmtId="188" fontId="9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9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4" xfId="58" applyNumberFormat="1" applyFont="1" applyFill="1" applyBorder="1" applyAlignment="1" applyProtection="1">
      <alignment horizontal="right" vertical="center" wrapText="1"/>
      <protection locked="0"/>
    </xf>
    <xf numFmtId="49" fontId="9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5" xfId="58" applyFont="1" applyFill="1" applyBorder="1" applyAlignment="1" applyProtection="1">
      <alignment horizontal="left" vertical="center" wrapText="1" indent="1"/>
      <protection/>
    </xf>
    <xf numFmtId="188" fontId="9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9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9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9" fillId="0" borderId="46" xfId="58" applyNumberFormat="1" applyFont="1" applyFill="1" applyBorder="1" applyAlignment="1" applyProtection="1">
      <alignment horizontal="right" vertical="center" wrapText="1"/>
      <protection/>
    </xf>
    <xf numFmtId="0" fontId="9" fillId="0" borderId="25" xfId="58" applyFont="1" applyFill="1" applyBorder="1" applyAlignment="1" applyProtection="1">
      <alignment horizontal="left" vertical="center" wrapText="1" indent="2"/>
      <protection/>
    </xf>
    <xf numFmtId="188" fontId="9" fillId="0" borderId="26" xfId="58" applyNumberFormat="1" applyFont="1" applyFill="1" applyBorder="1" applyAlignment="1" applyProtection="1">
      <alignment horizontal="right" vertical="center" wrapText="1"/>
      <protection/>
    </xf>
    <xf numFmtId="0" fontId="9" fillId="0" borderId="34" xfId="58" applyFont="1" applyFill="1" applyBorder="1" applyAlignment="1" applyProtection="1">
      <alignment horizontal="left" vertical="center" wrapText="1" indent="2"/>
      <protection/>
    </xf>
    <xf numFmtId="188" fontId="9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8" applyFont="1" applyFill="1" applyAlignment="1" applyProtection="1">
      <alignment horizontal="left" indent="1"/>
      <protection/>
    </xf>
    <xf numFmtId="188" fontId="9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49" fontId="9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3" xfId="58" applyFont="1" applyFill="1" applyBorder="1" applyAlignment="1" applyProtection="1">
      <alignment horizontal="left" vertical="center" wrapText="1" indent="1"/>
      <protection/>
    </xf>
    <xf numFmtId="188" fontId="9" fillId="0" borderId="74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9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9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58" applyFont="1" applyFill="1" applyBorder="1" applyAlignment="1" applyProtection="1">
      <alignment horizontal="left" vertical="center" wrapText="1" indent="2"/>
      <protection/>
    </xf>
    <xf numFmtId="188" fontId="9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9" fillId="0" borderId="60" xfId="58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25" xfId="58" applyFont="1" applyFill="1" applyBorder="1" applyAlignment="1" applyProtection="1">
      <alignment horizontal="left" indent="6"/>
      <protection/>
    </xf>
    <xf numFmtId="0" fontId="9" fillId="0" borderId="25" xfId="58" applyFont="1" applyFill="1" applyBorder="1" applyAlignment="1" applyProtection="1">
      <alignment horizontal="left" vertical="center" wrapText="1" indent="6"/>
      <protection/>
    </xf>
    <xf numFmtId="0" fontId="9" fillId="0" borderId="34" xfId="58" applyFont="1" applyFill="1" applyBorder="1" applyAlignment="1" applyProtection="1">
      <alignment horizontal="left" vertical="center" wrapText="1" indent="6"/>
      <protection/>
    </xf>
    <xf numFmtId="0" fontId="9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9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72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9" fillId="0" borderId="12" xfId="58" applyNumberFormat="1" applyFont="1" applyFill="1" applyBorder="1" applyAlignment="1" applyProtection="1">
      <alignment horizontal="right" vertical="center" wrapText="1"/>
      <protection/>
    </xf>
    <xf numFmtId="3" fontId="9" fillId="0" borderId="26" xfId="58" applyNumberFormat="1" applyFont="1" applyFill="1" applyBorder="1" applyAlignment="1" applyProtection="1">
      <alignment horizontal="right" vertical="center" wrapText="1"/>
      <protection/>
    </xf>
    <xf numFmtId="0" fontId="9" fillId="0" borderId="25" xfId="58" applyFont="1" applyFill="1" applyBorder="1" applyAlignment="1" applyProtection="1">
      <alignment horizontal="left" indent="5"/>
      <protection/>
    </xf>
    <xf numFmtId="3" fontId="9" fillId="0" borderId="50" xfId="58" applyNumberFormat="1" applyFont="1" applyFill="1" applyBorder="1" applyAlignment="1" applyProtection="1">
      <alignment horizontal="right" vertical="center" wrapText="1"/>
      <protection/>
    </xf>
    <xf numFmtId="0" fontId="9" fillId="0" borderId="34" xfId="58" applyFont="1" applyFill="1" applyBorder="1" applyAlignment="1" applyProtection="1">
      <alignment horizontal="left" vertical="center" wrapText="1" indent="1"/>
      <protection/>
    </xf>
    <xf numFmtId="3" fontId="9" fillId="0" borderId="35" xfId="58" applyNumberFormat="1" applyFont="1" applyFill="1" applyBorder="1" applyAlignment="1" applyProtection="1">
      <alignment horizontal="right" vertical="center" wrapText="1"/>
      <protection/>
    </xf>
    <xf numFmtId="0" fontId="9" fillId="0" borderId="28" xfId="58" applyFont="1" applyFill="1" applyBorder="1" applyAlignment="1" applyProtection="1">
      <alignment horizontal="left" indent="5"/>
      <protection/>
    </xf>
    <xf numFmtId="3" fontId="9" fillId="0" borderId="47" xfId="58" applyNumberFormat="1" applyFont="1" applyFill="1" applyBorder="1" applyAlignment="1" applyProtection="1">
      <alignment horizontal="right" vertical="center" wrapText="1"/>
      <protection/>
    </xf>
    <xf numFmtId="188" fontId="73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73" fillId="0" borderId="35" xfId="58" applyNumberFormat="1" applyFont="1" applyFill="1" applyBorder="1" applyAlignment="1" applyProtection="1">
      <alignment vertical="center" wrapText="1"/>
      <protection locked="0"/>
    </xf>
    <xf numFmtId="188" fontId="73" fillId="0" borderId="46" xfId="58" applyNumberFormat="1" applyFont="1" applyFill="1" applyBorder="1" applyAlignment="1" applyProtection="1">
      <alignment vertical="center" wrapText="1"/>
      <protection locked="0"/>
    </xf>
    <xf numFmtId="3" fontId="73" fillId="0" borderId="45" xfId="61" applyNumberFormat="1" applyFont="1" applyBorder="1">
      <alignment/>
      <protection/>
    </xf>
    <xf numFmtId="3" fontId="73" fillId="0" borderId="25" xfId="40" applyNumberFormat="1" applyFont="1" applyBorder="1" applyAlignment="1">
      <alignment horizontal="right"/>
    </xf>
    <xf numFmtId="3" fontId="74" fillId="0" borderId="27" xfId="0" applyNumberFormat="1" applyFont="1" applyBorder="1" applyAlignment="1">
      <alignment/>
    </xf>
    <xf numFmtId="3" fontId="74" fillId="0" borderId="25" xfId="0" applyNumberFormat="1" applyFont="1" applyBorder="1" applyAlignment="1">
      <alignment/>
    </xf>
    <xf numFmtId="3" fontId="75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74" fillId="0" borderId="34" xfId="0" applyNumberFormat="1" applyFont="1" applyBorder="1" applyAlignment="1">
      <alignment/>
    </xf>
    <xf numFmtId="3" fontId="76" fillId="0" borderId="25" xfId="40" applyNumberFormat="1" applyFont="1" applyBorder="1" applyAlignment="1">
      <alignment horizontal="right"/>
    </xf>
    <xf numFmtId="166" fontId="76" fillId="0" borderId="26" xfId="40" applyNumberFormat="1" applyFont="1" applyBorder="1" applyAlignment="1">
      <alignment/>
    </xf>
    <xf numFmtId="3" fontId="73" fillId="0" borderId="25" xfId="40" applyNumberFormat="1" applyFont="1" applyBorder="1" applyAlignment="1">
      <alignment/>
    </xf>
    <xf numFmtId="169" fontId="9" fillId="0" borderId="45" xfId="61" applyNumberFormat="1" applyFont="1" applyFill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Border="1">
      <alignment/>
      <protection/>
    </xf>
    <xf numFmtId="3" fontId="9" fillId="0" borderId="45" xfId="61" applyNumberFormat="1" applyFont="1" applyBorder="1">
      <alignment/>
      <protection/>
    </xf>
    <xf numFmtId="3" fontId="9" fillId="0" borderId="25" xfId="40" applyNumberFormat="1" applyFont="1" applyBorder="1" applyAlignment="1">
      <alignment horizontal="right"/>
    </xf>
    <xf numFmtId="0" fontId="9" fillId="0" borderId="34" xfId="61" applyFont="1" applyBorder="1">
      <alignment/>
      <protection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76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9" fillId="0" borderId="25" xfId="40" applyNumberFormat="1" applyFont="1" applyBorder="1" applyAlignment="1">
      <alignment/>
    </xf>
    <xf numFmtId="3" fontId="9" fillId="0" borderId="27" xfId="40" applyNumberFormat="1" applyFont="1" applyBorder="1" applyAlignment="1">
      <alignment/>
    </xf>
    <xf numFmtId="188" fontId="9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52" xfId="58" applyNumberFormat="1" applyFont="1" applyFill="1" applyBorder="1" applyAlignment="1" applyProtection="1">
      <alignment horizontal="right" vertical="center" wrapText="1"/>
      <protection/>
    </xf>
    <xf numFmtId="188" fontId="9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6" xfId="58" applyNumberFormat="1" applyFont="1" applyFill="1" applyBorder="1" applyAlignment="1" applyProtection="1">
      <alignment vertical="center" wrapText="1"/>
      <protection locked="0"/>
    </xf>
    <xf numFmtId="188" fontId="9" fillId="0" borderId="35" xfId="58" applyNumberFormat="1" applyFont="1" applyFill="1" applyBorder="1" applyAlignment="1" applyProtection="1">
      <alignment vertical="center" wrapText="1"/>
      <protection locked="0"/>
    </xf>
    <xf numFmtId="188" fontId="9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9" fillId="0" borderId="26" xfId="58" applyNumberFormat="1" applyFont="1" applyFill="1" applyBorder="1" applyAlignment="1" applyProtection="1">
      <alignment vertical="center" wrapText="1"/>
      <protection/>
    </xf>
    <xf numFmtId="188" fontId="9" fillId="0" borderId="50" xfId="58" applyNumberFormat="1" applyFont="1" applyFill="1" applyBorder="1" applyAlignment="1" applyProtection="1">
      <alignment vertical="center" wrapText="1"/>
      <protection locked="0"/>
    </xf>
    <xf numFmtId="3" fontId="9" fillId="0" borderId="44" xfId="61" applyNumberFormat="1" applyFont="1" applyBorder="1">
      <alignment/>
      <protection/>
    </xf>
    <xf numFmtId="3" fontId="9" fillId="0" borderId="27" xfId="40" applyNumberFormat="1" applyFont="1" applyBorder="1" applyAlignment="1">
      <alignment horizontal="right"/>
    </xf>
    <xf numFmtId="3" fontId="9" fillId="0" borderId="25" xfId="61" applyNumberFormat="1" applyFont="1" applyBorder="1">
      <alignment/>
      <protection/>
    </xf>
    <xf numFmtId="3" fontId="9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9" fillId="0" borderId="34" xfId="61" applyNumberFormat="1" applyFont="1" applyBorder="1">
      <alignment/>
      <protection/>
    </xf>
    <xf numFmtId="0" fontId="73" fillId="0" borderId="34" xfId="6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77" fillId="0" borderId="25" xfId="40" applyNumberFormat="1" applyFont="1" applyBorder="1" applyAlignment="1">
      <alignment/>
    </xf>
    <xf numFmtId="188" fontId="73" fillId="0" borderId="12" xfId="58" applyNumberFormat="1" applyFont="1" applyFill="1" applyBorder="1" applyAlignment="1" applyProtection="1">
      <alignment vertical="center" wrapText="1"/>
      <protection locked="0"/>
    </xf>
    <xf numFmtId="188" fontId="73" fillId="0" borderId="26" xfId="58" applyNumberFormat="1" applyFont="1" applyFill="1" applyBorder="1" applyAlignment="1" applyProtection="1">
      <alignment vertical="center" wrapText="1"/>
      <protection locked="0"/>
    </xf>
    <xf numFmtId="3" fontId="17" fillId="0" borderId="25" xfId="40" applyNumberFormat="1" applyFont="1" applyBorder="1" applyAlignment="1" quotePrefix="1">
      <alignment horizontal="right"/>
    </xf>
    <xf numFmtId="169" fontId="73" fillId="0" borderId="25" xfId="61" applyNumberFormat="1" applyFont="1" applyFill="1" applyBorder="1">
      <alignment/>
      <protection/>
    </xf>
    <xf numFmtId="3" fontId="73" fillId="0" borderId="27" xfId="40" applyNumberFormat="1" applyFont="1" applyBorder="1" applyAlignment="1">
      <alignment horizontal="right"/>
    </xf>
    <xf numFmtId="0" fontId="76" fillId="0" borderId="27" xfId="0" applyFont="1" applyBorder="1" applyAlignment="1">
      <alignment/>
    </xf>
    <xf numFmtId="0" fontId="75" fillId="0" borderId="30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76" fillId="0" borderId="60" xfId="59" applyNumberFormat="1" applyFont="1" applyBorder="1" applyAlignment="1">
      <alignment horizontal="right"/>
      <protection/>
    </xf>
    <xf numFmtId="166" fontId="76" fillId="0" borderId="22" xfId="40" applyNumberFormat="1" applyFont="1" applyBorder="1" applyAlignment="1">
      <alignment/>
    </xf>
    <xf numFmtId="166" fontId="76" fillId="0" borderId="23" xfId="40" applyNumberFormat="1" applyFont="1" applyBorder="1" applyAlignment="1">
      <alignment/>
    </xf>
    <xf numFmtId="188" fontId="73" fillId="0" borderId="46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59" applyNumberFormat="1" applyFont="1" applyBorder="1">
      <alignment/>
      <protection/>
    </xf>
    <xf numFmtId="3" fontId="5" fillId="0" borderId="76" xfId="59" applyNumberFormat="1" applyFont="1" applyBorder="1" applyAlignment="1">
      <alignment horizontal="right"/>
      <protection/>
    </xf>
    <xf numFmtId="3" fontId="76" fillId="0" borderId="22" xfId="59" applyNumberFormat="1" applyFont="1" applyBorder="1">
      <alignment/>
      <protection/>
    </xf>
    <xf numFmtId="3" fontId="76" fillId="0" borderId="26" xfId="59" applyNumberFormat="1" applyFont="1" applyBorder="1">
      <alignment/>
      <protection/>
    </xf>
    <xf numFmtId="166" fontId="78" fillId="0" borderId="26" xfId="40" applyNumberFormat="1" applyFont="1" applyBorder="1" applyAlignment="1">
      <alignment/>
    </xf>
    <xf numFmtId="0" fontId="76" fillId="0" borderId="27" xfId="0" applyFont="1" applyBorder="1" applyAlignment="1" quotePrefix="1">
      <alignment/>
    </xf>
    <xf numFmtId="49" fontId="5" fillId="0" borderId="33" xfId="0" applyNumberFormat="1" applyFont="1" applyBorder="1" applyAlignment="1">
      <alignment/>
    </xf>
    <xf numFmtId="3" fontId="79" fillId="0" borderId="26" xfId="0" applyNumberFormat="1" applyFont="1" applyBorder="1" applyAlignment="1">
      <alignment horizontal="right"/>
    </xf>
    <xf numFmtId="3" fontId="76" fillId="0" borderId="26" xfId="0" applyNumberFormat="1" applyFont="1" applyBorder="1" applyAlignment="1">
      <alignment horizontal="right"/>
    </xf>
    <xf numFmtId="3" fontId="80" fillId="0" borderId="26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49" fontId="74" fillId="0" borderId="17" xfId="0" applyNumberFormat="1" applyFont="1" applyBorder="1" applyAlignment="1">
      <alignment/>
    </xf>
    <xf numFmtId="3" fontId="74" fillId="0" borderId="42" xfId="0" applyNumberFormat="1" applyFont="1" applyBorder="1" applyAlignment="1">
      <alignment/>
    </xf>
    <xf numFmtId="3" fontId="17" fillId="0" borderId="45" xfId="61" applyNumberFormat="1" applyFont="1" applyBorder="1">
      <alignment/>
      <protection/>
    </xf>
    <xf numFmtId="169" fontId="9" fillId="0" borderId="25" xfId="61" applyNumberFormat="1" applyFont="1" applyFill="1" applyBorder="1">
      <alignment/>
      <protection/>
    </xf>
    <xf numFmtId="0" fontId="73" fillId="0" borderId="33" xfId="61" applyFont="1" applyBorder="1">
      <alignment/>
      <protection/>
    </xf>
    <xf numFmtId="3" fontId="73" fillId="0" borderId="25" xfId="40" applyNumberFormat="1" applyFont="1" applyFill="1" applyBorder="1" applyAlignment="1">
      <alignment horizontal="right"/>
    </xf>
    <xf numFmtId="3" fontId="77" fillId="0" borderId="25" xfId="4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1" fillId="0" borderId="37" xfId="58" applyFont="1" applyFill="1" applyBorder="1" applyAlignment="1" applyProtection="1">
      <alignment horizontal="left" vertical="center" wrapText="1"/>
      <protection/>
    </xf>
    <xf numFmtId="188" fontId="18" fillId="0" borderId="8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3" xfId="40" applyNumberFormat="1" applyFont="1" applyBorder="1" applyAlignment="1">
      <alignment horizontal="center" vertical="center" wrapText="1"/>
    </xf>
    <xf numFmtId="166" fontId="7" fillId="0" borderId="14" xfId="40" applyNumberFormat="1" applyFont="1" applyBorder="1" applyAlignment="1">
      <alignment horizontal="center" vertical="center" wrapText="1"/>
    </xf>
    <xf numFmtId="166" fontId="7" fillId="0" borderId="15" xfId="4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66" fontId="7" fillId="0" borderId="53" xfId="40" applyNumberFormat="1" applyFont="1" applyBorder="1" applyAlignment="1">
      <alignment horizontal="center" vertical="center" wrapText="1"/>
    </xf>
    <xf numFmtId="166" fontId="7" fillId="0" borderId="38" xfId="40" applyNumberFormat="1" applyFont="1" applyBorder="1" applyAlignment="1">
      <alignment horizontal="center" vertical="center" wrapText="1"/>
    </xf>
    <xf numFmtId="166" fontId="7" fillId="0" borderId="54" xfId="40" applyNumberFormat="1" applyFont="1" applyBorder="1" applyAlignment="1">
      <alignment horizontal="center" vertical="center" wrapText="1"/>
    </xf>
    <xf numFmtId="166" fontId="7" fillId="0" borderId="29" xfId="40" applyNumberFormat="1" applyFont="1" applyBorder="1" applyAlignment="1">
      <alignment horizontal="center" vertical="center" wrapText="1"/>
    </xf>
    <xf numFmtId="166" fontId="7" fillId="0" borderId="30" xfId="4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4" fillId="0" borderId="59" xfId="61" applyFont="1" applyBorder="1" applyAlignment="1">
      <alignment horizontal="center"/>
      <protection/>
    </xf>
    <xf numFmtId="0" fontId="1" fillId="0" borderId="82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2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3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4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I145"/>
  <sheetViews>
    <sheetView tabSelected="1" zoomScale="120" zoomScaleNormal="120" zoomScaleSheetLayoutView="130" workbookViewId="0" topLeftCell="A1">
      <selection activeCell="C109" sqref="C109"/>
    </sheetView>
  </sheetViews>
  <sheetFormatPr defaultColWidth="9.140625" defaultRowHeight="12.75"/>
  <cols>
    <col min="1" max="1" width="6.421875" style="472" customWidth="1"/>
    <col min="2" max="2" width="78.57421875" style="472" customWidth="1"/>
    <col min="3" max="3" width="18.57421875" style="472" customWidth="1"/>
    <col min="4" max="4" width="7.7109375" style="472" customWidth="1"/>
    <col min="5" max="16384" width="8.00390625" style="472" customWidth="1"/>
  </cols>
  <sheetData>
    <row r="1" spans="1:3" ht="15.75" customHeight="1">
      <c r="A1" s="471" t="s">
        <v>476</v>
      </c>
      <c r="B1" s="471"/>
      <c r="C1" s="471"/>
    </row>
    <row r="2" spans="1:3" ht="15.75" customHeight="1" thickBot="1">
      <c r="A2" s="659" t="s">
        <v>477</v>
      </c>
      <c r="B2" s="659"/>
      <c r="C2" s="473"/>
    </row>
    <row r="3" spans="1:3" ht="37.5" customHeight="1" thickBot="1">
      <c r="A3" s="474" t="s">
        <v>478</v>
      </c>
      <c r="B3" s="475" t="s">
        <v>479</v>
      </c>
      <c r="C3" s="476" t="s">
        <v>440</v>
      </c>
    </row>
    <row r="4" spans="1:3" s="480" customFormat="1" ht="12" customHeight="1" thickBot="1">
      <c r="A4" s="477">
        <v>1</v>
      </c>
      <c r="B4" s="478">
        <v>2</v>
      </c>
      <c r="C4" s="479">
        <v>3</v>
      </c>
    </row>
    <row r="5" spans="1:3" s="484" customFormat="1" ht="12" customHeight="1" thickBot="1">
      <c r="A5" s="481" t="s">
        <v>131</v>
      </c>
      <c r="B5" s="482" t="s">
        <v>480</v>
      </c>
      <c r="C5" s="483">
        <f>+C6+C13+C22</f>
        <v>554146</v>
      </c>
    </row>
    <row r="6" spans="1:3" s="484" customFormat="1" ht="12" customHeight="1" thickBot="1">
      <c r="A6" s="485" t="s">
        <v>133</v>
      </c>
      <c r="B6" s="486" t="s">
        <v>682</v>
      </c>
      <c r="C6" s="487">
        <f>SUM(C7:C12)</f>
        <v>355974</v>
      </c>
    </row>
    <row r="7" spans="1:3" s="484" customFormat="1" ht="12" customHeight="1">
      <c r="A7" s="488" t="s">
        <v>481</v>
      </c>
      <c r="B7" s="489" t="s">
        <v>482</v>
      </c>
      <c r="C7" s="490">
        <v>251071</v>
      </c>
    </row>
    <row r="8" spans="1:3" s="484" customFormat="1" ht="12" customHeight="1">
      <c r="A8" s="488" t="s">
        <v>483</v>
      </c>
      <c r="B8" s="489" t="s">
        <v>484</v>
      </c>
      <c r="C8" s="490"/>
    </row>
    <row r="9" spans="1:3" s="484" customFormat="1" ht="12" customHeight="1">
      <c r="A9" s="488" t="s">
        <v>485</v>
      </c>
      <c r="B9" s="489" t="s">
        <v>486</v>
      </c>
      <c r="C9" s="490">
        <v>66000</v>
      </c>
    </row>
    <row r="10" spans="1:3" s="484" customFormat="1" ht="12" customHeight="1">
      <c r="A10" s="488" t="s">
        <v>487</v>
      </c>
      <c r="B10" s="489" t="s">
        <v>488</v>
      </c>
      <c r="C10" s="490">
        <v>4000</v>
      </c>
    </row>
    <row r="11" spans="1:3" s="484" customFormat="1" ht="12" customHeight="1">
      <c r="A11" s="488" t="s">
        <v>489</v>
      </c>
      <c r="B11" s="489" t="s">
        <v>490</v>
      </c>
      <c r="C11" s="505">
        <v>34903</v>
      </c>
    </row>
    <row r="12" spans="1:3" s="484" customFormat="1" ht="12" customHeight="1" thickBot="1">
      <c r="A12" s="488" t="s">
        <v>491</v>
      </c>
      <c r="B12" s="489" t="s">
        <v>492</v>
      </c>
      <c r="C12" s="490"/>
    </row>
    <row r="13" spans="1:3" s="484" customFormat="1" ht="12" customHeight="1" thickBot="1">
      <c r="A13" s="485" t="s">
        <v>135</v>
      </c>
      <c r="B13" s="486" t="s">
        <v>493</v>
      </c>
      <c r="C13" s="491">
        <f>SUM(C14:C21)</f>
        <v>198172</v>
      </c>
    </row>
    <row r="14" spans="1:3" s="484" customFormat="1" ht="12" customHeight="1">
      <c r="A14" s="492" t="s">
        <v>494</v>
      </c>
      <c r="B14" s="493" t="s">
        <v>495</v>
      </c>
      <c r="C14" s="605">
        <v>17583</v>
      </c>
    </row>
    <row r="15" spans="1:3" s="484" customFormat="1" ht="12" customHeight="1">
      <c r="A15" s="488" t="s">
        <v>496</v>
      </c>
      <c r="B15" s="489" t="s">
        <v>497</v>
      </c>
      <c r="C15" s="490">
        <v>78902</v>
      </c>
    </row>
    <row r="16" spans="1:3" s="484" customFormat="1" ht="12" customHeight="1">
      <c r="A16" s="488" t="s">
        <v>498</v>
      </c>
      <c r="B16" s="489" t="s">
        <v>499</v>
      </c>
      <c r="C16" s="564">
        <v>16153</v>
      </c>
    </row>
    <row r="17" spans="1:3" s="484" customFormat="1" ht="12" customHeight="1">
      <c r="A17" s="488" t="s">
        <v>500</v>
      </c>
      <c r="B17" s="489" t="s">
        <v>501</v>
      </c>
      <c r="C17" s="490">
        <v>20648</v>
      </c>
    </row>
    <row r="18" spans="1:3" s="484" customFormat="1" ht="12" customHeight="1">
      <c r="A18" s="494" t="s">
        <v>502</v>
      </c>
      <c r="B18" s="495" t="s">
        <v>503</v>
      </c>
      <c r="C18" s="496">
        <v>2463</v>
      </c>
    </row>
    <row r="19" spans="1:3" s="484" customFormat="1" ht="12" customHeight="1">
      <c r="A19" s="488" t="s">
        <v>504</v>
      </c>
      <c r="B19" s="489" t="s">
        <v>505</v>
      </c>
      <c r="C19" s="490">
        <v>40567</v>
      </c>
    </row>
    <row r="20" spans="1:3" s="484" customFormat="1" ht="12" customHeight="1">
      <c r="A20" s="488" t="s">
        <v>506</v>
      </c>
      <c r="B20" s="489" t="s">
        <v>507</v>
      </c>
      <c r="C20" s="490">
        <v>320</v>
      </c>
    </row>
    <row r="21" spans="1:3" s="484" customFormat="1" ht="12" customHeight="1" thickBot="1">
      <c r="A21" s="497" t="s">
        <v>508</v>
      </c>
      <c r="B21" s="498" t="s">
        <v>509</v>
      </c>
      <c r="C21" s="526">
        <v>21536</v>
      </c>
    </row>
    <row r="22" spans="1:3" s="484" customFormat="1" ht="12" customHeight="1" thickBot="1">
      <c r="A22" s="485" t="s">
        <v>510</v>
      </c>
      <c r="B22" s="486" t="s">
        <v>511</v>
      </c>
      <c r="C22" s="499"/>
    </row>
    <row r="23" spans="1:3" s="484" customFormat="1" ht="12" customHeight="1" thickBot="1">
      <c r="A23" s="485" t="s">
        <v>139</v>
      </c>
      <c r="B23" s="486" t="s">
        <v>683</v>
      </c>
      <c r="C23" s="491">
        <f>SUM(C24:C31)</f>
        <v>1514979</v>
      </c>
    </row>
    <row r="24" spans="1:3" s="484" customFormat="1" ht="12" customHeight="1">
      <c r="A24" s="500" t="s">
        <v>512</v>
      </c>
      <c r="B24" s="501" t="s">
        <v>513</v>
      </c>
      <c r="C24" s="638">
        <v>705634</v>
      </c>
    </row>
    <row r="25" spans="1:3" s="484" customFormat="1" ht="12" customHeight="1">
      <c r="A25" s="488" t="s">
        <v>514</v>
      </c>
      <c r="B25" s="489" t="s">
        <v>515</v>
      </c>
      <c r="C25" s="505">
        <v>87380</v>
      </c>
    </row>
    <row r="26" spans="1:3" s="484" customFormat="1" ht="12" customHeight="1">
      <c r="A26" s="488" t="s">
        <v>516</v>
      </c>
      <c r="B26" s="489" t="s">
        <v>517</v>
      </c>
      <c r="C26" s="564">
        <v>18045</v>
      </c>
    </row>
    <row r="27" spans="1:3" s="484" customFormat="1" ht="12" customHeight="1">
      <c r="A27" s="503" t="s">
        <v>518</v>
      </c>
      <c r="B27" s="489" t="s">
        <v>519</v>
      </c>
      <c r="C27" s="511"/>
    </row>
    <row r="28" spans="1:3" s="484" customFormat="1" ht="12" customHeight="1">
      <c r="A28" s="503" t="s">
        <v>520</v>
      </c>
      <c r="B28" s="489" t="s">
        <v>521</v>
      </c>
      <c r="C28" s="511"/>
    </row>
    <row r="29" spans="1:3" s="484" customFormat="1" ht="12" customHeight="1">
      <c r="A29" s="488" t="s">
        <v>522</v>
      </c>
      <c r="B29" s="489" t="s">
        <v>523</v>
      </c>
      <c r="C29" s="505"/>
    </row>
    <row r="30" spans="1:3" s="484" customFormat="1" ht="12" customHeight="1">
      <c r="A30" s="488" t="s">
        <v>524</v>
      </c>
      <c r="B30" s="489" t="s">
        <v>704</v>
      </c>
      <c r="C30" s="505">
        <v>4500</v>
      </c>
    </row>
    <row r="31" spans="1:3" s="484" customFormat="1" ht="12" customHeight="1" thickBot="1">
      <c r="A31" s="488" t="s">
        <v>525</v>
      </c>
      <c r="B31" s="489" t="s">
        <v>526</v>
      </c>
      <c r="C31" s="505">
        <v>699420</v>
      </c>
    </row>
    <row r="32" spans="1:3" s="484" customFormat="1" ht="12" customHeight="1" thickBot="1">
      <c r="A32" s="485" t="s">
        <v>141</v>
      </c>
      <c r="B32" s="486" t="s">
        <v>684</v>
      </c>
      <c r="C32" s="491">
        <f>+C33+C39</f>
        <v>194934</v>
      </c>
    </row>
    <row r="33" spans="1:3" s="484" customFormat="1" ht="12" customHeight="1">
      <c r="A33" s="500" t="s">
        <v>527</v>
      </c>
      <c r="B33" s="506" t="s">
        <v>528</v>
      </c>
      <c r="C33" s="507">
        <f>SUM(C34:C38)</f>
        <v>179667</v>
      </c>
    </row>
    <row r="34" spans="1:3" s="484" customFormat="1" ht="12" customHeight="1">
      <c r="A34" s="488" t="s">
        <v>529</v>
      </c>
      <c r="B34" s="508" t="s">
        <v>530</v>
      </c>
      <c r="C34" s="505"/>
    </row>
    <row r="35" spans="1:3" s="484" customFormat="1" ht="12" customHeight="1">
      <c r="A35" s="488" t="s">
        <v>531</v>
      </c>
      <c r="B35" s="508" t="s">
        <v>532</v>
      </c>
      <c r="C35" s="505">
        <v>1204</v>
      </c>
    </row>
    <row r="36" spans="1:3" s="484" customFormat="1" ht="12" customHeight="1">
      <c r="A36" s="488" t="s">
        <v>533</v>
      </c>
      <c r="B36" s="508" t="s">
        <v>534</v>
      </c>
      <c r="C36" s="505">
        <v>22000</v>
      </c>
    </row>
    <row r="37" spans="1:3" s="484" customFormat="1" ht="12" customHeight="1">
      <c r="A37" s="488" t="s">
        <v>535</v>
      </c>
      <c r="B37" s="508" t="s">
        <v>536</v>
      </c>
      <c r="C37" s="505">
        <v>28428</v>
      </c>
    </row>
    <row r="38" spans="1:3" s="484" customFormat="1" ht="12" customHeight="1">
      <c r="A38" s="488" t="s">
        <v>537</v>
      </c>
      <c r="B38" s="508" t="s">
        <v>538</v>
      </c>
      <c r="C38" s="505">
        <v>128035</v>
      </c>
    </row>
    <row r="39" spans="1:3" s="484" customFormat="1" ht="12" customHeight="1">
      <c r="A39" s="488" t="s">
        <v>539</v>
      </c>
      <c r="B39" s="506" t="s">
        <v>540</v>
      </c>
      <c r="C39" s="509">
        <f>SUM(C40:C44)</f>
        <v>15267</v>
      </c>
    </row>
    <row r="40" spans="1:3" s="484" customFormat="1" ht="12" customHeight="1">
      <c r="A40" s="488" t="s">
        <v>541</v>
      </c>
      <c r="B40" s="508" t="s">
        <v>530</v>
      </c>
      <c r="C40" s="505"/>
    </row>
    <row r="41" spans="1:3" s="484" customFormat="1" ht="12" customHeight="1">
      <c r="A41" s="488" t="s">
        <v>542</v>
      </c>
      <c r="B41" s="508" t="s">
        <v>532</v>
      </c>
      <c r="C41" s="505"/>
    </row>
    <row r="42" spans="1:3" s="484" customFormat="1" ht="12" customHeight="1">
      <c r="A42" s="488" t="s">
        <v>543</v>
      </c>
      <c r="B42" s="508" t="s">
        <v>534</v>
      </c>
      <c r="C42" s="505"/>
    </row>
    <row r="43" spans="1:3" s="484" customFormat="1" ht="12" customHeight="1">
      <c r="A43" s="488" t="s">
        <v>544</v>
      </c>
      <c r="B43" s="508" t="s">
        <v>536</v>
      </c>
      <c r="C43" s="505">
        <v>14091</v>
      </c>
    </row>
    <row r="44" spans="1:3" s="484" customFormat="1" ht="12" customHeight="1" thickBot="1">
      <c r="A44" s="503" t="s">
        <v>545</v>
      </c>
      <c r="B44" s="510" t="s">
        <v>546</v>
      </c>
      <c r="C44" s="511">
        <v>1176</v>
      </c>
    </row>
    <row r="45" spans="1:3" s="484" customFormat="1" ht="12" customHeight="1" thickBot="1">
      <c r="A45" s="485" t="s">
        <v>547</v>
      </c>
      <c r="B45" s="486" t="s">
        <v>685</v>
      </c>
      <c r="C45" s="491">
        <f>SUM(C46:C48)</f>
        <v>61507</v>
      </c>
    </row>
    <row r="46" spans="1:3" s="484" customFormat="1" ht="12" customHeight="1">
      <c r="A46" s="500" t="s">
        <v>548</v>
      </c>
      <c r="B46" s="501" t="s">
        <v>549</v>
      </c>
      <c r="C46" s="502">
        <v>5000</v>
      </c>
    </row>
    <row r="47" spans="1:3" s="484" customFormat="1" ht="12" customHeight="1">
      <c r="A47" s="494" t="s">
        <v>550</v>
      </c>
      <c r="B47" s="489" t="s">
        <v>551</v>
      </c>
      <c r="C47" s="514">
        <v>56507</v>
      </c>
    </row>
    <row r="48" spans="1:3" s="484" customFormat="1" ht="12" customHeight="1" thickBot="1">
      <c r="A48" s="503" t="s">
        <v>552</v>
      </c>
      <c r="B48" s="512" t="s">
        <v>553</v>
      </c>
      <c r="C48" s="504"/>
    </row>
    <row r="49" spans="1:3" s="484" customFormat="1" ht="12" customHeight="1" thickBot="1">
      <c r="A49" s="485" t="s">
        <v>146</v>
      </c>
      <c r="B49" s="486" t="s">
        <v>686</v>
      </c>
      <c r="C49" s="491">
        <f>+C50+C51</f>
        <v>27266</v>
      </c>
    </row>
    <row r="50" spans="1:3" s="484" customFormat="1" ht="12" customHeight="1">
      <c r="A50" s="500" t="s">
        <v>554</v>
      </c>
      <c r="B50" s="489" t="s">
        <v>555</v>
      </c>
      <c r="C50" s="513"/>
    </row>
    <row r="51" spans="1:3" s="484" customFormat="1" ht="12" customHeight="1" thickBot="1">
      <c r="A51" s="494" t="s">
        <v>556</v>
      </c>
      <c r="B51" s="489" t="s">
        <v>557</v>
      </c>
      <c r="C51" s="514">
        <v>27266</v>
      </c>
    </row>
    <row r="52" spans="1:5" s="484" customFormat="1" ht="17.25" customHeight="1" thickBot="1">
      <c r="A52" s="485" t="s">
        <v>558</v>
      </c>
      <c r="B52" s="486" t="s">
        <v>559</v>
      </c>
      <c r="C52" s="515"/>
      <c r="E52" s="516"/>
    </row>
    <row r="53" spans="1:3" s="484" customFormat="1" ht="12" customHeight="1" thickBot="1">
      <c r="A53" s="485" t="s">
        <v>151</v>
      </c>
      <c r="B53" s="517" t="s">
        <v>560</v>
      </c>
      <c r="C53" s="518">
        <f>+C5+C23+C32+C45+C49+C52</f>
        <v>2352832</v>
      </c>
    </row>
    <row r="54" spans="1:3" s="484" customFormat="1" ht="12" customHeight="1" thickBot="1">
      <c r="A54" s="519" t="s">
        <v>153</v>
      </c>
      <c r="B54" s="520" t="s">
        <v>561</v>
      </c>
      <c r="C54" s="606">
        <f>SUM(C55:C56)</f>
        <v>45506</v>
      </c>
    </row>
    <row r="55" spans="1:3" s="484" customFormat="1" ht="12" customHeight="1">
      <c r="A55" s="522" t="s">
        <v>562</v>
      </c>
      <c r="B55" s="523" t="s">
        <v>563</v>
      </c>
      <c r="C55" s="607">
        <v>28606</v>
      </c>
    </row>
    <row r="56" spans="1:3" s="484" customFormat="1" ht="12" customHeight="1" thickBot="1">
      <c r="A56" s="524" t="s">
        <v>564</v>
      </c>
      <c r="B56" s="525" t="s">
        <v>565</v>
      </c>
      <c r="C56" s="526">
        <v>16900</v>
      </c>
    </row>
    <row r="57" spans="1:3" s="484" customFormat="1" ht="12" customHeight="1" thickBot="1">
      <c r="A57" s="519" t="s">
        <v>155</v>
      </c>
      <c r="B57" s="520" t="s">
        <v>566</v>
      </c>
      <c r="C57" s="521">
        <f>SUM(C58,C65)</f>
        <v>465057</v>
      </c>
    </row>
    <row r="58" spans="1:3" s="484" customFormat="1" ht="12" customHeight="1">
      <c r="A58" s="492" t="s">
        <v>567</v>
      </c>
      <c r="B58" s="506" t="s">
        <v>568</v>
      </c>
      <c r="C58" s="527">
        <f>SUM(C59:C64)</f>
        <v>465057</v>
      </c>
    </row>
    <row r="59" spans="1:3" s="484" customFormat="1" ht="12" customHeight="1">
      <c r="A59" s="500" t="s">
        <v>569</v>
      </c>
      <c r="B59" s="528" t="s">
        <v>570</v>
      </c>
      <c r="C59" s="505"/>
    </row>
    <row r="60" spans="1:3" s="484" customFormat="1" ht="12" customHeight="1">
      <c r="A60" s="500" t="s">
        <v>571</v>
      </c>
      <c r="B60" s="528" t="s">
        <v>572</v>
      </c>
      <c r="C60" s="564">
        <v>465057</v>
      </c>
    </row>
    <row r="61" spans="1:3" s="484" customFormat="1" ht="12" customHeight="1">
      <c r="A61" s="500" t="s">
        <v>573</v>
      </c>
      <c r="B61" s="528" t="s">
        <v>574</v>
      </c>
      <c r="C61" s="514"/>
    </row>
    <row r="62" spans="1:3" s="484" customFormat="1" ht="12" customHeight="1">
      <c r="A62" s="500" t="s">
        <v>575</v>
      </c>
      <c r="B62" s="528" t="s">
        <v>576</v>
      </c>
      <c r="C62" s="511"/>
    </row>
    <row r="63" spans="1:3" s="484" customFormat="1" ht="12" customHeight="1">
      <c r="A63" s="500" t="s">
        <v>577</v>
      </c>
      <c r="B63" s="528" t="s">
        <v>578</v>
      </c>
      <c r="C63" s="511"/>
    </row>
    <row r="64" spans="1:3" s="484" customFormat="1" ht="12" customHeight="1">
      <c r="A64" s="500" t="s">
        <v>579</v>
      </c>
      <c r="B64" s="528" t="s">
        <v>580</v>
      </c>
      <c r="C64" s="511"/>
    </row>
    <row r="65" spans="1:3" s="484" customFormat="1" ht="12" customHeight="1">
      <c r="A65" s="500" t="s">
        <v>581</v>
      </c>
      <c r="B65" s="506" t="s">
        <v>582</v>
      </c>
      <c r="C65" s="529">
        <f>SUM(C66:C72)</f>
        <v>0</v>
      </c>
    </row>
    <row r="66" spans="1:3" s="484" customFormat="1" ht="12" customHeight="1">
      <c r="A66" s="500" t="s">
        <v>583</v>
      </c>
      <c r="B66" s="528" t="s">
        <v>570</v>
      </c>
      <c r="C66" s="505"/>
    </row>
    <row r="67" spans="1:3" s="484" customFormat="1" ht="12" customHeight="1">
      <c r="A67" s="500" t="s">
        <v>584</v>
      </c>
      <c r="B67" s="528" t="s">
        <v>585</v>
      </c>
      <c r="C67" s="505"/>
    </row>
    <row r="68" spans="1:3" s="484" customFormat="1" ht="12" customHeight="1">
      <c r="A68" s="500" t="s">
        <v>586</v>
      </c>
      <c r="B68" s="528" t="s">
        <v>587</v>
      </c>
      <c r="C68" s="514"/>
    </row>
    <row r="69" spans="1:3" s="484" customFormat="1" ht="12" customHeight="1">
      <c r="A69" s="500" t="s">
        <v>588</v>
      </c>
      <c r="B69" s="528" t="s">
        <v>574</v>
      </c>
      <c r="C69" s="505"/>
    </row>
    <row r="70" spans="1:3" s="484" customFormat="1" ht="12" customHeight="1">
      <c r="A70" s="494" t="s">
        <v>589</v>
      </c>
      <c r="B70" s="510" t="s">
        <v>590</v>
      </c>
      <c r="C70" s="496"/>
    </row>
    <row r="71" spans="1:3" s="484" customFormat="1" ht="12" customHeight="1">
      <c r="A71" s="488" t="s">
        <v>591</v>
      </c>
      <c r="B71" s="510" t="s">
        <v>578</v>
      </c>
      <c r="C71" s="490"/>
    </row>
    <row r="72" spans="1:3" s="484" customFormat="1" ht="12" customHeight="1" thickBot="1">
      <c r="A72" s="530" t="s">
        <v>592</v>
      </c>
      <c r="B72" s="531" t="s">
        <v>593</v>
      </c>
      <c r="C72" s="532"/>
    </row>
    <row r="73" spans="1:4" s="484" customFormat="1" ht="15" customHeight="1" thickBot="1">
      <c r="A73" s="485" t="s">
        <v>158</v>
      </c>
      <c r="B73" s="533" t="s">
        <v>594</v>
      </c>
      <c r="C73" s="491">
        <f>+C53+C54+C57</f>
        <v>2863395</v>
      </c>
      <c r="D73" s="534"/>
    </row>
    <row r="74" spans="1:3" s="484" customFormat="1" ht="22.5" customHeight="1" hidden="1">
      <c r="A74" s="658"/>
      <c r="B74" s="658"/>
      <c r="C74" s="658"/>
    </row>
    <row r="75" spans="1:3" s="484" customFormat="1" ht="12.75" customHeight="1">
      <c r="A75" s="535"/>
      <c r="B75" s="536"/>
      <c r="C75" s="537"/>
    </row>
    <row r="76" spans="1:3" ht="16.5" customHeight="1">
      <c r="A76" s="662" t="s">
        <v>595</v>
      </c>
      <c r="B76" s="662"/>
      <c r="C76" s="662"/>
    </row>
    <row r="77" spans="1:3" ht="16.5" customHeight="1" thickBot="1">
      <c r="A77" s="659" t="s">
        <v>596</v>
      </c>
      <c r="B77" s="659"/>
      <c r="C77" s="473"/>
    </row>
    <row r="78" spans="1:3" ht="37.5" customHeight="1" thickBot="1">
      <c r="A78" s="474" t="s">
        <v>597</v>
      </c>
      <c r="B78" s="475" t="s">
        <v>598</v>
      </c>
      <c r="C78" s="476" t="s">
        <v>440</v>
      </c>
    </row>
    <row r="79" spans="1:3" s="480" customFormat="1" ht="12" customHeight="1" thickBot="1">
      <c r="A79" s="477">
        <v>1</v>
      </c>
      <c r="B79" s="478">
        <v>2</v>
      </c>
      <c r="C79" s="479">
        <v>3</v>
      </c>
    </row>
    <row r="80" spans="1:3" ht="12" customHeight="1" thickBot="1">
      <c r="A80" s="481" t="s">
        <v>131</v>
      </c>
      <c r="B80" s="538" t="s">
        <v>687</v>
      </c>
      <c r="C80" s="539">
        <f>SUM(C81:C85)</f>
        <v>2362024</v>
      </c>
    </row>
    <row r="81" spans="1:3" ht="12" customHeight="1">
      <c r="A81" s="492" t="s">
        <v>599</v>
      </c>
      <c r="B81" s="493" t="s">
        <v>600</v>
      </c>
      <c r="C81" s="627">
        <v>910129</v>
      </c>
    </row>
    <row r="82" spans="1:3" ht="12" customHeight="1">
      <c r="A82" s="488" t="s">
        <v>601</v>
      </c>
      <c r="B82" s="489" t="s">
        <v>602</v>
      </c>
      <c r="C82" s="628">
        <v>232399</v>
      </c>
    </row>
    <row r="83" spans="1:3" ht="12" customHeight="1">
      <c r="A83" s="488" t="s">
        <v>603</v>
      </c>
      <c r="B83" s="489" t="s">
        <v>604</v>
      </c>
      <c r="C83" s="565">
        <v>702498</v>
      </c>
    </row>
    <row r="84" spans="1:3" ht="12" customHeight="1">
      <c r="A84" s="488" t="s">
        <v>605</v>
      </c>
      <c r="B84" s="540" t="s">
        <v>606</v>
      </c>
      <c r="C84" s="609">
        <v>14079</v>
      </c>
    </row>
    <row r="85" spans="1:3" ht="12" customHeight="1">
      <c r="A85" s="488" t="s">
        <v>607</v>
      </c>
      <c r="B85" s="541" t="s">
        <v>608</v>
      </c>
      <c r="C85" s="565">
        <v>502919</v>
      </c>
    </row>
    <row r="86" spans="1:3" ht="12" customHeight="1">
      <c r="A86" s="488" t="s">
        <v>609</v>
      </c>
      <c r="B86" s="489" t="s">
        <v>610</v>
      </c>
      <c r="C86" s="609"/>
    </row>
    <row r="87" spans="1:3" ht="12" customHeight="1">
      <c r="A87" s="488" t="s">
        <v>611</v>
      </c>
      <c r="B87" s="542" t="s">
        <v>612</v>
      </c>
      <c r="C87" s="609">
        <v>266156</v>
      </c>
    </row>
    <row r="88" spans="1:3" ht="12" customHeight="1">
      <c r="A88" s="488" t="s">
        <v>613</v>
      </c>
      <c r="B88" s="542" t="s">
        <v>614</v>
      </c>
      <c r="C88" s="609"/>
    </row>
    <row r="89" spans="1:3" ht="12" customHeight="1">
      <c r="A89" s="488" t="s">
        <v>615</v>
      </c>
      <c r="B89" s="543" t="s">
        <v>616</v>
      </c>
      <c r="C89" s="609">
        <v>101476</v>
      </c>
    </row>
    <row r="90" spans="1:3" ht="12" customHeight="1">
      <c r="A90" s="488" t="s">
        <v>617</v>
      </c>
      <c r="B90" s="543" t="s">
        <v>618</v>
      </c>
      <c r="C90" s="565">
        <v>72866</v>
      </c>
    </row>
    <row r="91" spans="1:3" ht="12" customHeight="1">
      <c r="A91" s="494" t="s">
        <v>619</v>
      </c>
      <c r="B91" s="544" t="s">
        <v>620</v>
      </c>
      <c r="C91" s="609"/>
    </row>
    <row r="92" spans="1:3" ht="12" customHeight="1">
      <c r="A92" s="488" t="s">
        <v>621</v>
      </c>
      <c r="B92" s="544" t="s">
        <v>622</v>
      </c>
      <c r="C92" s="609">
        <v>62421</v>
      </c>
    </row>
    <row r="93" spans="1:3" ht="12" customHeight="1" thickBot="1">
      <c r="A93" s="530" t="s">
        <v>623</v>
      </c>
      <c r="B93" s="545" t="s">
        <v>624</v>
      </c>
      <c r="C93" s="610"/>
    </row>
    <row r="94" spans="1:3" ht="12" customHeight="1" thickBot="1">
      <c r="A94" s="485" t="s">
        <v>133</v>
      </c>
      <c r="B94" s="546" t="s">
        <v>688</v>
      </c>
      <c r="C94" s="547">
        <f>SUM(C95:C101)</f>
        <v>52525</v>
      </c>
    </row>
    <row r="95" spans="1:3" ht="12" customHeight="1">
      <c r="A95" s="500" t="s">
        <v>481</v>
      </c>
      <c r="B95" s="489" t="s">
        <v>625</v>
      </c>
      <c r="C95" s="566">
        <v>28672</v>
      </c>
    </row>
    <row r="96" spans="1:3" ht="12" customHeight="1">
      <c r="A96" s="500" t="s">
        <v>483</v>
      </c>
      <c r="B96" s="489" t="s">
        <v>626</v>
      </c>
      <c r="C96" s="628">
        <v>444</v>
      </c>
    </row>
    <row r="97" spans="1:3" ht="12" customHeight="1">
      <c r="A97" s="500" t="s">
        <v>485</v>
      </c>
      <c r="B97" s="489" t="s">
        <v>627</v>
      </c>
      <c r="C97" s="608"/>
    </row>
    <row r="98" spans="1:3" ht="12" customHeight="1">
      <c r="A98" s="500" t="s">
        <v>487</v>
      </c>
      <c r="B98" s="489" t="s">
        <v>628</v>
      </c>
      <c r="C98" s="608"/>
    </row>
    <row r="99" spans="1:3" ht="12" customHeight="1">
      <c r="A99" s="500" t="s">
        <v>489</v>
      </c>
      <c r="B99" s="489" t="s">
        <v>629</v>
      </c>
      <c r="C99" s="608">
        <v>9752</v>
      </c>
    </row>
    <row r="100" spans="1:3" ht="24" customHeight="1">
      <c r="A100" s="500" t="s">
        <v>491</v>
      </c>
      <c r="B100" s="489" t="s">
        <v>630</v>
      </c>
      <c r="C100" s="608">
        <v>1633</v>
      </c>
    </row>
    <row r="101" spans="1:3" ht="12" customHeight="1">
      <c r="A101" s="500" t="s">
        <v>631</v>
      </c>
      <c r="B101" s="489" t="s">
        <v>632</v>
      </c>
      <c r="C101" s="608">
        <v>12024</v>
      </c>
    </row>
    <row r="102" spans="1:3" ht="12" customHeight="1">
      <c r="A102" s="500" t="s">
        <v>633</v>
      </c>
      <c r="B102" s="489" t="s">
        <v>634</v>
      </c>
      <c r="C102" s="608"/>
    </row>
    <row r="103" spans="1:3" ht="12" customHeight="1">
      <c r="A103" s="500" t="s">
        <v>635</v>
      </c>
      <c r="B103" s="542" t="s">
        <v>636</v>
      </c>
      <c r="C103" s="608">
        <v>10024</v>
      </c>
    </row>
    <row r="104" spans="1:3" ht="12" customHeight="1">
      <c r="A104" s="494" t="s">
        <v>637</v>
      </c>
      <c r="B104" s="542" t="s">
        <v>638</v>
      </c>
      <c r="C104" s="609"/>
    </row>
    <row r="105" spans="1:3" ht="12" customHeight="1" thickBot="1">
      <c r="A105" s="503" t="s">
        <v>639</v>
      </c>
      <c r="B105" s="542" t="s">
        <v>640</v>
      </c>
      <c r="C105" s="565"/>
    </row>
    <row r="106" spans="1:3" ht="12" customHeight="1" thickBot="1">
      <c r="A106" s="485" t="s">
        <v>135</v>
      </c>
      <c r="B106" s="546" t="s">
        <v>641</v>
      </c>
      <c r="C106" s="611"/>
    </row>
    <row r="107" spans="1:3" ht="12" customHeight="1" thickBot="1">
      <c r="A107" s="485" t="s">
        <v>137</v>
      </c>
      <c r="B107" s="546" t="s">
        <v>689</v>
      </c>
      <c r="C107" s="612">
        <f>SUM(C108:C109)</f>
        <v>6206</v>
      </c>
    </row>
    <row r="108" spans="1:3" ht="12" customHeight="1">
      <c r="A108" s="500" t="s">
        <v>642</v>
      </c>
      <c r="B108" s="501" t="s">
        <v>71</v>
      </c>
      <c r="C108" s="566">
        <v>715</v>
      </c>
    </row>
    <row r="109" spans="1:3" ht="12" customHeight="1" thickBot="1">
      <c r="A109" s="488" t="s">
        <v>643</v>
      </c>
      <c r="B109" s="489" t="s">
        <v>644</v>
      </c>
      <c r="C109" s="628">
        <v>5491</v>
      </c>
    </row>
    <row r="110" spans="1:3" ht="12" customHeight="1" thickBot="1">
      <c r="A110" s="485" t="s">
        <v>139</v>
      </c>
      <c r="B110" s="548" t="s">
        <v>645</v>
      </c>
      <c r="C110" s="612">
        <f>+C80+C94+C106+C107</f>
        <v>2420755</v>
      </c>
    </row>
    <row r="111" spans="1:3" ht="12" customHeight="1" thickBot="1">
      <c r="A111" s="485" t="s">
        <v>141</v>
      </c>
      <c r="B111" s="546" t="s">
        <v>646</v>
      </c>
      <c r="C111" s="612">
        <f>SUM(C112,C121)</f>
        <v>442640</v>
      </c>
    </row>
    <row r="112" spans="1:3" ht="12" customHeight="1">
      <c r="A112" s="500" t="s">
        <v>527</v>
      </c>
      <c r="B112" s="506" t="s">
        <v>647</v>
      </c>
      <c r="C112" s="613">
        <f>SUM(C113:C120)</f>
        <v>379572</v>
      </c>
    </row>
    <row r="113" spans="1:3" ht="12" customHeight="1">
      <c r="A113" s="500" t="s">
        <v>529</v>
      </c>
      <c r="B113" s="528" t="s">
        <v>648</v>
      </c>
      <c r="C113" s="608"/>
    </row>
    <row r="114" spans="1:3" ht="12" customHeight="1">
      <c r="A114" s="500" t="s">
        <v>531</v>
      </c>
      <c r="B114" s="528" t="s">
        <v>649</v>
      </c>
      <c r="C114" s="608"/>
    </row>
    <row r="115" spans="1:3" ht="12" customHeight="1">
      <c r="A115" s="500" t="s">
        <v>533</v>
      </c>
      <c r="B115" s="528" t="s">
        <v>650</v>
      </c>
      <c r="C115" s="608">
        <v>379572</v>
      </c>
    </row>
    <row r="116" spans="1:3" ht="12" customHeight="1">
      <c r="A116" s="500" t="s">
        <v>535</v>
      </c>
      <c r="B116" s="528" t="s">
        <v>651</v>
      </c>
      <c r="C116" s="608"/>
    </row>
    <row r="117" spans="1:3" ht="12" customHeight="1">
      <c r="A117" s="500" t="s">
        <v>537</v>
      </c>
      <c r="B117" s="528" t="s">
        <v>652</v>
      </c>
      <c r="C117" s="608"/>
    </row>
    <row r="118" spans="1:3" ht="12" customHeight="1">
      <c r="A118" s="500" t="s">
        <v>653</v>
      </c>
      <c r="B118" s="528" t="s">
        <v>654</v>
      </c>
      <c r="C118" s="608"/>
    </row>
    <row r="119" spans="1:3" ht="12" customHeight="1">
      <c r="A119" s="500" t="s">
        <v>655</v>
      </c>
      <c r="B119" s="528" t="s">
        <v>656</v>
      </c>
      <c r="C119" s="608"/>
    </row>
    <row r="120" spans="1:3" ht="12" customHeight="1">
      <c r="A120" s="500" t="s">
        <v>657</v>
      </c>
      <c r="B120" s="528" t="s">
        <v>658</v>
      </c>
      <c r="C120" s="608"/>
    </row>
    <row r="121" spans="1:3" ht="12" customHeight="1">
      <c r="A121" s="500" t="s">
        <v>539</v>
      </c>
      <c r="B121" s="506" t="s">
        <v>659</v>
      </c>
      <c r="C121" s="613">
        <f>SUM(C122:C129)</f>
        <v>63068</v>
      </c>
    </row>
    <row r="122" spans="1:3" ht="12" customHeight="1">
      <c r="A122" s="500" t="s">
        <v>541</v>
      </c>
      <c r="B122" s="528" t="s">
        <v>648</v>
      </c>
      <c r="C122" s="608"/>
    </row>
    <row r="123" spans="1:3" ht="12" customHeight="1">
      <c r="A123" s="500" t="s">
        <v>542</v>
      </c>
      <c r="B123" s="528" t="s">
        <v>660</v>
      </c>
      <c r="C123" s="608"/>
    </row>
    <row r="124" spans="1:3" ht="12" customHeight="1">
      <c r="A124" s="500" t="s">
        <v>543</v>
      </c>
      <c r="B124" s="528" t="s">
        <v>650</v>
      </c>
      <c r="C124" s="608"/>
    </row>
    <row r="125" spans="1:3" ht="12" customHeight="1">
      <c r="A125" s="500" t="s">
        <v>544</v>
      </c>
      <c r="B125" s="528" t="s">
        <v>651</v>
      </c>
      <c r="C125" s="614">
        <v>63068</v>
      </c>
    </row>
    <row r="126" spans="1:3" ht="12" customHeight="1">
      <c r="A126" s="500" t="s">
        <v>545</v>
      </c>
      <c r="B126" s="528" t="s">
        <v>652</v>
      </c>
      <c r="C126" s="608"/>
    </row>
    <row r="127" spans="1:3" ht="12" customHeight="1">
      <c r="A127" s="500" t="s">
        <v>661</v>
      </c>
      <c r="B127" s="528" t="s">
        <v>662</v>
      </c>
      <c r="C127" s="609"/>
    </row>
    <row r="128" spans="1:3" ht="12" customHeight="1">
      <c r="A128" s="500" t="s">
        <v>663</v>
      </c>
      <c r="B128" s="528" t="s">
        <v>656</v>
      </c>
      <c r="C128" s="609"/>
    </row>
    <row r="129" spans="1:3" ht="12" customHeight="1" thickBot="1">
      <c r="A129" s="500" t="s">
        <v>664</v>
      </c>
      <c r="B129" s="528" t="s">
        <v>665</v>
      </c>
      <c r="C129" s="549"/>
    </row>
    <row r="130" spans="1:9" ht="15" customHeight="1" thickBot="1">
      <c r="A130" s="485" t="s">
        <v>144</v>
      </c>
      <c r="B130" s="550" t="s">
        <v>666</v>
      </c>
      <c r="C130" s="547">
        <f>SUM(C110,C111)</f>
        <v>2863395</v>
      </c>
      <c r="F130" s="516"/>
      <c r="G130" s="551"/>
      <c r="H130" s="551"/>
      <c r="I130" s="551"/>
    </row>
    <row r="131" spans="1:3" s="484" customFormat="1" ht="12.75" customHeight="1">
      <c r="A131" s="658"/>
      <c r="B131" s="658"/>
      <c r="C131" s="658"/>
    </row>
    <row r="133" spans="1:3" ht="15.75">
      <c r="A133" s="660" t="s">
        <v>667</v>
      </c>
      <c r="B133" s="660"/>
      <c r="C133" s="660"/>
    </row>
    <row r="134" spans="1:2" ht="16.5" thickBot="1">
      <c r="A134" s="659" t="s">
        <v>668</v>
      </c>
      <c r="B134" s="659"/>
    </row>
    <row r="135" spans="1:4" ht="23.25" customHeight="1" thickBot="1">
      <c r="A135" s="485">
        <v>1</v>
      </c>
      <c r="B135" s="546" t="s">
        <v>669</v>
      </c>
      <c r="C135" s="552">
        <f>+C53-C110</f>
        <v>-67923</v>
      </c>
      <c r="D135" s="553"/>
    </row>
    <row r="136" ht="15.75" hidden="1">
      <c r="C136" s="554"/>
    </row>
    <row r="137" spans="1:3" ht="33" customHeight="1">
      <c r="A137" s="661" t="s">
        <v>670</v>
      </c>
      <c r="B137" s="661"/>
      <c r="C137" s="661"/>
    </row>
    <row r="138" spans="1:2" ht="16.5" thickBot="1">
      <c r="A138" s="659" t="s">
        <v>671</v>
      </c>
      <c r="B138" s="659"/>
    </row>
    <row r="139" spans="1:3" ht="12" customHeight="1" thickBot="1">
      <c r="A139" s="485" t="s">
        <v>131</v>
      </c>
      <c r="B139" s="546" t="s">
        <v>690</v>
      </c>
      <c r="C139" s="555">
        <f>C140-C143</f>
        <v>22417</v>
      </c>
    </row>
    <row r="140" spans="1:3" ht="12.75" customHeight="1">
      <c r="A140" s="492" t="s">
        <v>599</v>
      </c>
      <c r="B140" s="493" t="s">
        <v>672</v>
      </c>
      <c r="C140" s="556">
        <f>+C57</f>
        <v>465057</v>
      </c>
    </row>
    <row r="141" spans="1:3" ht="12.75" customHeight="1">
      <c r="A141" s="494" t="s">
        <v>673</v>
      </c>
      <c r="B141" s="495" t="s">
        <v>674</v>
      </c>
      <c r="C141" s="557">
        <f>+C58</f>
        <v>465057</v>
      </c>
    </row>
    <row r="142" spans="1:3" ht="12.75" customHeight="1">
      <c r="A142" s="494" t="s">
        <v>675</v>
      </c>
      <c r="B142" s="558" t="s">
        <v>676</v>
      </c>
      <c r="C142" s="559">
        <f>+C65</f>
        <v>0</v>
      </c>
    </row>
    <row r="143" spans="1:3" ht="12.75" customHeight="1">
      <c r="A143" s="503" t="s">
        <v>601</v>
      </c>
      <c r="B143" s="560" t="s">
        <v>677</v>
      </c>
      <c r="C143" s="561">
        <f>+C111</f>
        <v>442640</v>
      </c>
    </row>
    <row r="144" spans="1:3" ht="12.75" customHeight="1">
      <c r="A144" s="488" t="s">
        <v>678</v>
      </c>
      <c r="B144" s="489" t="s">
        <v>679</v>
      </c>
      <c r="C144" s="561">
        <f>+C112</f>
        <v>379572</v>
      </c>
    </row>
    <row r="145" spans="1:3" ht="12.75" customHeight="1" thickBot="1">
      <c r="A145" s="530" t="s">
        <v>680</v>
      </c>
      <c r="B145" s="562" t="s">
        <v>681</v>
      </c>
      <c r="C145" s="563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29/2012.(X.19.)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5"/>
  <dimension ref="A1:F27"/>
  <sheetViews>
    <sheetView workbookViewId="0" topLeftCell="A1">
      <selection activeCell="D16" sqref="D1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7"/>
      <c r="B1" s="7"/>
      <c r="C1" s="7"/>
      <c r="D1" s="34" t="s">
        <v>718</v>
      </c>
    </row>
    <row r="2" spans="1:4" ht="15.75">
      <c r="A2" s="7"/>
      <c r="B2" s="7"/>
      <c r="C2" s="7"/>
      <c r="D2" s="35" t="s">
        <v>728</v>
      </c>
    </row>
    <row r="3" spans="1:4" ht="15.75">
      <c r="A3" s="7"/>
      <c r="B3" s="7"/>
      <c r="C3" s="7"/>
      <c r="D3" s="34" t="s">
        <v>27</v>
      </c>
    </row>
    <row r="4" spans="1:4" ht="15.75">
      <c r="A4" s="7"/>
      <c r="B4" s="7"/>
      <c r="C4" s="7"/>
      <c r="D4" s="11"/>
    </row>
    <row r="5" spans="1:4" ht="15.75">
      <c r="A5" s="7"/>
      <c r="B5" s="7"/>
      <c r="C5" s="7"/>
      <c r="D5" s="11"/>
    </row>
    <row r="6" spans="1:4" ht="15.75">
      <c r="A6" s="7"/>
      <c r="B6" s="7"/>
      <c r="C6" s="7"/>
      <c r="D6" s="8"/>
    </row>
    <row r="7" spans="1:4" ht="19.5">
      <c r="A7" s="4" t="s">
        <v>49</v>
      </c>
      <c r="B7" s="4"/>
      <c r="C7" s="4"/>
      <c r="D7" s="15"/>
    </row>
    <row r="8" spans="1:4" ht="19.5">
      <c r="A8" s="4" t="s">
        <v>450</v>
      </c>
      <c r="B8" s="4"/>
      <c r="C8" s="4"/>
      <c r="D8" s="15"/>
    </row>
    <row r="9" spans="1:4" ht="19.5">
      <c r="A9" s="4"/>
      <c r="B9" s="4"/>
      <c r="C9" s="4"/>
      <c r="D9" s="15"/>
    </row>
    <row r="10" spans="1:4" ht="19.5">
      <c r="A10" s="4"/>
      <c r="B10" s="4"/>
      <c r="C10" s="4"/>
      <c r="D10" s="15"/>
    </row>
    <row r="11" spans="1:4" ht="19.5">
      <c r="A11" s="4"/>
      <c r="B11" s="4"/>
      <c r="C11" s="4"/>
      <c r="D11" s="15"/>
    </row>
    <row r="12" spans="1:4" ht="19.5">
      <c r="A12" s="4"/>
      <c r="B12" s="4"/>
      <c r="C12" s="4"/>
      <c r="D12" s="15"/>
    </row>
    <row r="13" spans="1:4" ht="16.5" thickBot="1">
      <c r="A13" s="7"/>
      <c r="B13" s="7"/>
      <c r="C13" s="7"/>
      <c r="D13" s="12" t="s">
        <v>0</v>
      </c>
    </row>
    <row r="14" spans="1:4" s="102" customFormat="1" ht="33" customHeight="1" thickBot="1">
      <c r="A14" s="103" t="s">
        <v>2</v>
      </c>
      <c r="B14" s="104"/>
      <c r="C14" s="105"/>
      <c r="D14" s="106" t="s">
        <v>69</v>
      </c>
    </row>
    <row r="15" spans="1:6" ht="15.75">
      <c r="A15" s="49" t="s">
        <v>71</v>
      </c>
      <c r="B15" s="50"/>
      <c r="C15" s="51"/>
      <c r="D15" s="636">
        <v>715</v>
      </c>
      <c r="E15" s="599"/>
      <c r="F15" s="5"/>
    </row>
    <row r="16" spans="1:6" ht="15.75">
      <c r="A16" s="41" t="s">
        <v>50</v>
      </c>
      <c r="B16" s="40"/>
      <c r="C16" s="52"/>
      <c r="D16" s="91"/>
      <c r="E16" s="5"/>
      <c r="F16" s="5"/>
    </row>
    <row r="17" spans="1:6" ht="12.75">
      <c r="A17" s="93" t="s">
        <v>248</v>
      </c>
      <c r="B17" s="46"/>
      <c r="C17" s="92"/>
      <c r="D17" s="90"/>
      <c r="E17" s="38"/>
      <c r="F17" s="47"/>
    </row>
    <row r="18" spans="1:6" ht="12.75">
      <c r="A18" s="93" t="s">
        <v>247</v>
      </c>
      <c r="B18" s="46"/>
      <c r="C18" s="92"/>
      <c r="D18" s="637">
        <v>0</v>
      </c>
      <c r="E18" s="48"/>
      <c r="F18" s="47"/>
    </row>
    <row r="19" spans="1:6" ht="12.75">
      <c r="A19" s="93" t="s">
        <v>346</v>
      </c>
      <c r="B19" s="46"/>
      <c r="C19" s="92"/>
      <c r="D19" s="637">
        <v>1484</v>
      </c>
      <c r="E19" s="48"/>
      <c r="F19" s="47"/>
    </row>
    <row r="20" spans="1:6" ht="12.75">
      <c r="A20" s="199" t="s">
        <v>293</v>
      </c>
      <c r="B20" s="46"/>
      <c r="C20" s="92"/>
      <c r="D20" s="90">
        <v>2925</v>
      </c>
      <c r="E20" s="48"/>
      <c r="F20" s="47"/>
    </row>
    <row r="21" spans="1:6" ht="12.75">
      <c r="A21" s="93" t="s">
        <v>347</v>
      </c>
      <c r="B21" s="46"/>
      <c r="C21" s="92"/>
      <c r="D21" s="600">
        <v>1082</v>
      </c>
      <c r="E21" s="48"/>
      <c r="F21" s="47"/>
    </row>
    <row r="22" spans="1:6" ht="12.75">
      <c r="A22" s="337"/>
      <c r="B22" s="46"/>
      <c r="C22" s="92"/>
      <c r="D22" s="90"/>
      <c r="E22" s="48"/>
      <c r="F22" s="47"/>
    </row>
    <row r="23" spans="1:6" ht="12.75">
      <c r="A23" s="338"/>
      <c r="B23" s="46"/>
      <c r="C23" s="92"/>
      <c r="D23" s="601"/>
      <c r="E23" s="48"/>
      <c r="F23" s="47"/>
    </row>
    <row r="24" spans="1:6" ht="12.75">
      <c r="A24" s="93"/>
      <c r="B24" s="46"/>
      <c r="C24" s="92"/>
      <c r="D24" s="90"/>
      <c r="E24" s="48"/>
      <c r="F24" s="47"/>
    </row>
    <row r="25" spans="1:4" ht="15.75">
      <c r="A25" s="41" t="s">
        <v>51</v>
      </c>
      <c r="B25" s="39"/>
      <c r="C25" s="53"/>
      <c r="D25" s="602">
        <f>SUM(D17:D24)</f>
        <v>5491</v>
      </c>
    </row>
    <row r="26" spans="1:4" ht="15.75">
      <c r="A26" s="41"/>
      <c r="B26" s="39"/>
      <c r="C26" s="53"/>
      <c r="D26" s="53"/>
    </row>
    <row r="27" spans="1:4" ht="16.5" thickBot="1">
      <c r="A27" s="42" t="s">
        <v>52</v>
      </c>
      <c r="B27" s="43"/>
      <c r="C27" s="54"/>
      <c r="D27" s="305">
        <f>SUM(D15,D25)</f>
        <v>6206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56"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7" sqref="J27"/>
    </sheetView>
  </sheetViews>
  <sheetFormatPr defaultColWidth="9.140625" defaultRowHeight="12.75"/>
  <cols>
    <col min="1" max="1" width="54.00390625" style="24" customWidth="1"/>
    <col min="2" max="2" width="7.8515625" style="24" bestFit="1" customWidth="1"/>
    <col min="3" max="12" width="6.7109375" style="24" customWidth="1"/>
    <col min="13" max="13" width="7.00390625" style="24" customWidth="1"/>
    <col min="14" max="14" width="7.7109375" style="24" customWidth="1"/>
    <col min="15" max="15" width="10.421875" style="0" bestFit="1" customWidth="1"/>
  </cols>
  <sheetData>
    <row r="1" spans="9:14" ht="12.75">
      <c r="I1" s="694" t="s">
        <v>719</v>
      </c>
      <c r="J1" s="694"/>
      <c r="K1" s="694"/>
      <c r="L1" s="694"/>
      <c r="M1" s="694"/>
      <c r="N1" s="37"/>
    </row>
    <row r="2" spans="9:15" ht="12.75">
      <c r="I2" s="694" t="s">
        <v>729</v>
      </c>
      <c r="J2" s="694"/>
      <c r="K2" s="694"/>
      <c r="L2" s="694"/>
      <c r="M2" s="694"/>
      <c r="O2" s="13"/>
    </row>
    <row r="3" spans="1:14" ht="18.75">
      <c r="A3" s="33" t="s">
        <v>444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441"/>
      <c r="L4" s="33"/>
      <c r="M4" s="33"/>
      <c r="N4" s="33"/>
    </row>
    <row r="5" ht="13.5" thickBot="1">
      <c r="A5" s="25"/>
    </row>
    <row r="6" spans="1:14" ht="12.75">
      <c r="A6" s="144" t="s">
        <v>2</v>
      </c>
      <c r="B6" s="26" t="s">
        <v>70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3.5" thickBot="1">
      <c r="A7" s="145"/>
      <c r="B7" s="96" t="s">
        <v>54</v>
      </c>
      <c r="C7" s="97" t="s">
        <v>55</v>
      </c>
      <c r="D7" s="97" t="s">
        <v>56</v>
      </c>
      <c r="E7" s="97" t="s">
        <v>57</v>
      </c>
      <c r="F7" s="97" t="s">
        <v>58</v>
      </c>
      <c r="G7" s="97" t="s">
        <v>59</v>
      </c>
      <c r="H7" s="97" t="s">
        <v>60</v>
      </c>
      <c r="I7" s="97" t="s">
        <v>61</v>
      </c>
      <c r="J7" s="97" t="s">
        <v>62</v>
      </c>
      <c r="K7" s="97" t="s">
        <v>63</v>
      </c>
      <c r="L7" s="97" t="s">
        <v>64</v>
      </c>
      <c r="M7" s="97" t="s">
        <v>65</v>
      </c>
      <c r="N7" s="98" t="s">
        <v>26</v>
      </c>
    </row>
    <row r="8" spans="1:14" ht="22.5">
      <c r="A8" s="29" t="s">
        <v>29</v>
      </c>
      <c r="B8" s="146">
        <v>20000</v>
      </c>
      <c r="C8" s="140">
        <v>20000</v>
      </c>
      <c r="D8" s="140">
        <v>21000</v>
      </c>
      <c r="E8" s="140">
        <v>21445</v>
      </c>
      <c r="F8" s="603">
        <v>20000</v>
      </c>
      <c r="G8" s="603">
        <v>7500</v>
      </c>
      <c r="H8" s="603">
        <v>3200</v>
      </c>
      <c r="I8" s="603">
        <v>3200</v>
      </c>
      <c r="J8" s="603">
        <v>20200</v>
      </c>
      <c r="K8" s="576">
        <v>20855</v>
      </c>
      <c r="L8" s="603">
        <v>20200</v>
      </c>
      <c r="M8" s="603">
        <v>20572</v>
      </c>
      <c r="N8" s="141">
        <f aca="true" t="shared" si="0" ref="N8:N20">SUM(B8:M8)</f>
        <v>198172</v>
      </c>
    </row>
    <row r="9" spans="1:14" ht="12.75">
      <c r="A9" s="30" t="s">
        <v>30</v>
      </c>
      <c r="B9" s="146">
        <v>7400</v>
      </c>
      <c r="C9" s="140">
        <v>7600</v>
      </c>
      <c r="D9" s="603">
        <v>145874</v>
      </c>
      <c r="E9" s="140">
        <v>10000</v>
      </c>
      <c r="F9" s="603">
        <v>7500</v>
      </c>
      <c r="G9" s="603"/>
      <c r="H9" s="603">
        <v>974</v>
      </c>
      <c r="I9" s="603">
        <v>7000</v>
      </c>
      <c r="J9" s="603">
        <v>145873</v>
      </c>
      <c r="K9" s="603">
        <v>8000</v>
      </c>
      <c r="L9" s="603">
        <v>7880</v>
      </c>
      <c r="M9" s="603">
        <v>7873</v>
      </c>
      <c r="N9" s="141">
        <f t="shared" si="0"/>
        <v>355974</v>
      </c>
    </row>
    <row r="10" spans="1:14" ht="22.5">
      <c r="A10" s="30" t="s">
        <v>31</v>
      </c>
      <c r="B10" s="146">
        <v>122900</v>
      </c>
      <c r="C10" s="140">
        <v>123000</v>
      </c>
      <c r="D10" s="140">
        <v>123000</v>
      </c>
      <c r="E10" s="140">
        <v>122900</v>
      </c>
      <c r="F10" s="603">
        <v>140217</v>
      </c>
      <c r="G10" s="603">
        <v>139044</v>
      </c>
      <c r="H10" s="603">
        <v>123000</v>
      </c>
      <c r="I10" s="603">
        <v>135000</v>
      </c>
      <c r="J10" s="603">
        <v>127000</v>
      </c>
      <c r="K10" s="603">
        <v>129779</v>
      </c>
      <c r="L10" s="603">
        <v>115000</v>
      </c>
      <c r="M10" s="656">
        <v>114139</v>
      </c>
      <c r="N10" s="141">
        <f t="shared" si="0"/>
        <v>1514979</v>
      </c>
    </row>
    <row r="11" spans="1:14" ht="12.75">
      <c r="A11" s="30" t="s">
        <v>32</v>
      </c>
      <c r="B11" s="146">
        <v>12700</v>
      </c>
      <c r="C11" s="140">
        <v>15899</v>
      </c>
      <c r="D11" s="140">
        <v>13000</v>
      </c>
      <c r="E11" s="140">
        <v>13000</v>
      </c>
      <c r="F11" s="603">
        <v>12700</v>
      </c>
      <c r="G11" s="603">
        <v>31063</v>
      </c>
      <c r="H11" s="603">
        <v>13000</v>
      </c>
      <c r="I11" s="603">
        <v>12200</v>
      </c>
      <c r="J11" s="603">
        <v>12500</v>
      </c>
      <c r="K11" s="603">
        <v>12700</v>
      </c>
      <c r="L11" s="603">
        <v>18200</v>
      </c>
      <c r="M11" s="603">
        <v>12705</v>
      </c>
      <c r="N11" s="141">
        <f t="shared" si="0"/>
        <v>179667</v>
      </c>
    </row>
    <row r="12" spans="1:14" ht="12.75">
      <c r="A12" s="30" t="s">
        <v>33</v>
      </c>
      <c r="B12" s="146">
        <v>370000</v>
      </c>
      <c r="C12" s="140"/>
      <c r="D12" s="140"/>
      <c r="E12" s="140"/>
      <c r="F12" s="603"/>
      <c r="G12" s="603"/>
      <c r="H12" s="603">
        <v>70363</v>
      </c>
      <c r="I12" s="603"/>
      <c r="J12" s="603"/>
      <c r="K12" s="603"/>
      <c r="L12" s="603"/>
      <c r="M12" s="656">
        <v>24694</v>
      </c>
      <c r="N12" s="141">
        <f t="shared" si="0"/>
        <v>465057</v>
      </c>
    </row>
    <row r="13" spans="1:14" ht="12.75">
      <c r="A13" s="30" t="s">
        <v>327</v>
      </c>
      <c r="B13" s="146"/>
      <c r="C13" s="140"/>
      <c r="D13" s="140"/>
      <c r="E13" s="140"/>
      <c r="F13" s="603">
        <v>28606</v>
      </c>
      <c r="G13" s="140"/>
      <c r="H13" s="140"/>
      <c r="I13" s="140"/>
      <c r="J13" s="140"/>
      <c r="K13" s="140"/>
      <c r="L13" s="140"/>
      <c r="M13" s="576"/>
      <c r="N13" s="141">
        <f t="shared" si="0"/>
        <v>28606</v>
      </c>
    </row>
    <row r="14" spans="1:14" ht="12.75">
      <c r="A14" s="30" t="s">
        <v>43</v>
      </c>
      <c r="B14" s="146">
        <v>16900</v>
      </c>
      <c r="C14" s="140"/>
      <c r="D14" s="626"/>
      <c r="E14" s="140"/>
      <c r="F14" s="142"/>
      <c r="G14" s="626"/>
      <c r="H14" s="140"/>
      <c r="I14" s="140"/>
      <c r="J14" s="140"/>
      <c r="K14" s="140"/>
      <c r="L14" s="140"/>
      <c r="M14" s="140"/>
      <c r="N14" s="141">
        <f t="shared" si="0"/>
        <v>16900</v>
      </c>
    </row>
    <row r="15" spans="1:14" ht="12.75">
      <c r="A15" s="30" t="s">
        <v>39</v>
      </c>
      <c r="B15" s="146"/>
      <c r="C15" s="140"/>
      <c r="D15" s="140">
        <v>14127</v>
      </c>
      <c r="E15" s="140"/>
      <c r="F15" s="140"/>
      <c r="G15" s="140">
        <v>7500</v>
      </c>
      <c r="H15" s="140">
        <v>11626</v>
      </c>
      <c r="I15" s="140"/>
      <c r="J15" s="140">
        <v>14127</v>
      </c>
      <c r="K15" s="140"/>
      <c r="L15" s="140"/>
      <c r="M15" s="140">
        <v>14127</v>
      </c>
      <c r="N15" s="141">
        <f t="shared" si="0"/>
        <v>61507</v>
      </c>
    </row>
    <row r="16" spans="1:14" ht="12.75">
      <c r="A16" s="30" t="s">
        <v>40</v>
      </c>
      <c r="B16" s="146">
        <v>1200</v>
      </c>
      <c r="C16" s="140">
        <v>4140</v>
      </c>
      <c r="D16" s="140">
        <v>2500</v>
      </c>
      <c r="E16" s="140">
        <v>1200</v>
      </c>
      <c r="F16" s="140">
        <v>12000</v>
      </c>
      <c r="G16" s="140">
        <v>1200</v>
      </c>
      <c r="H16" s="140">
        <v>1300</v>
      </c>
      <c r="I16" s="140">
        <v>1200</v>
      </c>
      <c r="J16" s="140">
        <v>2700</v>
      </c>
      <c r="K16" s="603">
        <v>2585</v>
      </c>
      <c r="L16" s="140">
        <v>2432</v>
      </c>
      <c r="M16" s="140">
        <v>10076</v>
      </c>
      <c r="N16" s="141">
        <f t="shared" si="0"/>
        <v>42533</v>
      </c>
    </row>
    <row r="17" spans="1:14" ht="12.75">
      <c r="A17" s="30" t="s">
        <v>41</v>
      </c>
      <c r="B17" s="146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>
        <f t="shared" si="0"/>
        <v>0</v>
      </c>
    </row>
    <row r="18" spans="1:14" ht="12.75">
      <c r="A18" s="30" t="s">
        <v>42</v>
      </c>
      <c r="B18" s="146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 t="shared" si="0"/>
        <v>0</v>
      </c>
    </row>
    <row r="19" spans="1:14" ht="12.75">
      <c r="A19" s="30" t="s">
        <v>214</v>
      </c>
      <c r="B19" s="146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>
        <f t="shared" si="0"/>
        <v>0</v>
      </c>
    </row>
    <row r="20" spans="1:14" ht="12.75">
      <c r="A20" s="30" t="s">
        <v>28</v>
      </c>
      <c r="B20" s="146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>
        <f t="shared" si="0"/>
        <v>0</v>
      </c>
    </row>
    <row r="21" spans="1:15" s="23" customFormat="1" ht="12.75">
      <c r="A21" s="31" t="s">
        <v>66</v>
      </c>
      <c r="B21" s="147">
        <f aca="true" t="shared" si="1" ref="B21:N21">SUM(B8:B20)</f>
        <v>551100</v>
      </c>
      <c r="C21" s="142">
        <f t="shared" si="1"/>
        <v>170639</v>
      </c>
      <c r="D21" s="142">
        <f t="shared" si="1"/>
        <v>319501</v>
      </c>
      <c r="E21" s="142">
        <f t="shared" si="1"/>
        <v>168545</v>
      </c>
      <c r="F21" s="142">
        <f t="shared" si="1"/>
        <v>221023</v>
      </c>
      <c r="G21" s="142">
        <f t="shared" si="1"/>
        <v>186307</v>
      </c>
      <c r="H21" s="142">
        <f t="shared" si="1"/>
        <v>223463</v>
      </c>
      <c r="I21" s="142">
        <f t="shared" si="1"/>
        <v>158600</v>
      </c>
      <c r="J21" s="142">
        <f t="shared" si="1"/>
        <v>322400</v>
      </c>
      <c r="K21" s="142">
        <f t="shared" si="1"/>
        <v>173919</v>
      </c>
      <c r="L21" s="142">
        <f t="shared" si="1"/>
        <v>163712</v>
      </c>
      <c r="M21" s="142">
        <f t="shared" si="1"/>
        <v>204186</v>
      </c>
      <c r="N21" s="143">
        <f t="shared" si="1"/>
        <v>2863395</v>
      </c>
      <c r="O21" s="153"/>
    </row>
    <row r="22" spans="1:14" ht="12.75">
      <c r="A22" s="30" t="s">
        <v>34</v>
      </c>
      <c r="B22" s="146">
        <v>58000</v>
      </c>
      <c r="C22" s="140">
        <v>74000</v>
      </c>
      <c r="D22" s="140">
        <v>75000</v>
      </c>
      <c r="E22" s="140">
        <v>75000</v>
      </c>
      <c r="F22" s="603">
        <v>77509</v>
      </c>
      <c r="G22" s="603">
        <v>77000</v>
      </c>
      <c r="H22" s="603">
        <v>79166</v>
      </c>
      <c r="I22" s="603">
        <v>79000</v>
      </c>
      <c r="J22" s="603">
        <v>78000</v>
      </c>
      <c r="K22" s="656">
        <v>81000</v>
      </c>
      <c r="L22" s="656">
        <v>80484</v>
      </c>
      <c r="M22" s="603">
        <v>75970</v>
      </c>
      <c r="N22" s="141">
        <f aca="true" t="shared" si="2" ref="N22:N32">SUM(B22:M22)</f>
        <v>910129</v>
      </c>
    </row>
    <row r="23" spans="1:14" ht="12.75">
      <c r="A23" s="30" t="s">
        <v>35</v>
      </c>
      <c r="B23" s="604">
        <v>15660</v>
      </c>
      <c r="C23" s="140">
        <v>18980</v>
      </c>
      <c r="D23" s="140">
        <v>19400</v>
      </c>
      <c r="E23" s="140">
        <v>19500</v>
      </c>
      <c r="F23" s="603">
        <v>19400</v>
      </c>
      <c r="G23" s="603">
        <v>19750</v>
      </c>
      <c r="H23" s="603">
        <v>19655</v>
      </c>
      <c r="I23" s="603">
        <v>20250</v>
      </c>
      <c r="J23" s="603">
        <v>19909</v>
      </c>
      <c r="K23" s="656">
        <v>20150</v>
      </c>
      <c r="L23" s="656">
        <v>20191</v>
      </c>
      <c r="M23" s="603">
        <v>19554</v>
      </c>
      <c r="N23" s="141">
        <f t="shared" si="2"/>
        <v>232399</v>
      </c>
    </row>
    <row r="24" spans="1:14" ht="22.5">
      <c r="A24" s="30" t="s">
        <v>36</v>
      </c>
      <c r="B24" s="146">
        <v>400000</v>
      </c>
      <c r="C24" s="140">
        <v>76881</v>
      </c>
      <c r="D24" s="603">
        <v>86223</v>
      </c>
      <c r="E24" s="603">
        <v>78000</v>
      </c>
      <c r="F24" s="603">
        <v>78628</v>
      </c>
      <c r="G24" s="603">
        <v>40000</v>
      </c>
      <c r="H24" s="603">
        <v>12760</v>
      </c>
      <c r="I24" s="603">
        <v>12000</v>
      </c>
      <c r="J24" s="603">
        <v>80200</v>
      </c>
      <c r="K24" s="603">
        <v>80000</v>
      </c>
      <c r="L24" s="656">
        <v>79880</v>
      </c>
      <c r="M24" s="603">
        <v>112261</v>
      </c>
      <c r="N24" s="141">
        <f t="shared" si="2"/>
        <v>1136833</v>
      </c>
    </row>
    <row r="25" spans="1:14" ht="12.75">
      <c r="A25" s="30" t="s">
        <v>37</v>
      </c>
      <c r="B25" s="146">
        <v>34000</v>
      </c>
      <c r="C25" s="140">
        <v>34000</v>
      </c>
      <c r="D25" s="603">
        <v>33400</v>
      </c>
      <c r="E25" s="603">
        <v>35406</v>
      </c>
      <c r="F25" s="603">
        <v>34000</v>
      </c>
      <c r="G25" s="603">
        <v>33000</v>
      </c>
      <c r="H25" s="603">
        <v>54457</v>
      </c>
      <c r="I25" s="603">
        <v>34000</v>
      </c>
      <c r="J25" s="603">
        <v>40386</v>
      </c>
      <c r="K25" s="603">
        <v>34000</v>
      </c>
      <c r="L25" s="603">
        <v>34000</v>
      </c>
      <c r="M25" s="656">
        <v>49078</v>
      </c>
      <c r="N25" s="141">
        <f t="shared" si="2"/>
        <v>449727</v>
      </c>
    </row>
    <row r="26" spans="1:14" ht="12.75">
      <c r="A26" s="30" t="s">
        <v>38</v>
      </c>
      <c r="B26" s="146"/>
      <c r="C26" s="140"/>
      <c r="D26" s="603"/>
      <c r="E26" s="603"/>
      <c r="F26" s="603"/>
      <c r="G26" s="603"/>
      <c r="H26" s="603"/>
      <c r="I26" s="603"/>
      <c r="J26" s="656">
        <v>3384</v>
      </c>
      <c r="K26" s="656"/>
      <c r="L26" s="603"/>
      <c r="M26" s="603"/>
      <c r="N26" s="141">
        <f t="shared" si="2"/>
        <v>3384</v>
      </c>
    </row>
    <row r="27" spans="1:14" ht="12.75">
      <c r="A27" s="30" t="s">
        <v>44</v>
      </c>
      <c r="B27" s="146">
        <v>12000</v>
      </c>
      <c r="C27" s="140"/>
      <c r="D27" s="140">
        <v>7500</v>
      </c>
      <c r="E27" s="140"/>
      <c r="F27" s="140"/>
      <c r="G27" s="603">
        <v>188</v>
      </c>
      <c r="H27" s="603"/>
      <c r="I27" s="603">
        <v>9489</v>
      </c>
      <c r="J27" s="656"/>
      <c r="K27" s="656">
        <v>2500</v>
      </c>
      <c r="L27" s="576">
        <v>824</v>
      </c>
      <c r="M27" s="603">
        <v>10000</v>
      </c>
      <c r="N27" s="141">
        <f t="shared" si="2"/>
        <v>42501</v>
      </c>
    </row>
    <row r="28" spans="1:14" ht="12.75">
      <c r="A28" s="30" t="s">
        <v>45</v>
      </c>
      <c r="B28" s="146"/>
      <c r="C28" s="140"/>
      <c r="D28" s="140"/>
      <c r="E28" s="140"/>
      <c r="F28" s="140"/>
      <c r="G28" s="140"/>
      <c r="H28" s="603"/>
      <c r="I28" s="603"/>
      <c r="J28" s="603"/>
      <c r="K28" s="603"/>
      <c r="L28" s="603"/>
      <c r="M28" s="603"/>
      <c r="N28" s="141">
        <f t="shared" si="2"/>
        <v>0</v>
      </c>
    </row>
    <row r="29" spans="1:14" ht="12.75">
      <c r="A29" s="30" t="s">
        <v>46</v>
      </c>
      <c r="B29" s="146">
        <v>682</v>
      </c>
      <c r="C29" s="140">
        <v>683</v>
      </c>
      <c r="D29" s="140">
        <v>683</v>
      </c>
      <c r="E29" s="140">
        <v>682</v>
      </c>
      <c r="F29" s="140">
        <v>683</v>
      </c>
      <c r="G29" s="140">
        <v>682</v>
      </c>
      <c r="H29" s="140">
        <v>683</v>
      </c>
      <c r="I29" s="140">
        <v>682</v>
      </c>
      <c r="J29" s="140">
        <v>683</v>
      </c>
      <c r="K29" s="140">
        <v>683</v>
      </c>
      <c r="L29" s="576">
        <v>2513</v>
      </c>
      <c r="M29" s="140">
        <v>685</v>
      </c>
      <c r="N29" s="141">
        <f t="shared" si="2"/>
        <v>10024</v>
      </c>
    </row>
    <row r="30" spans="1:14" ht="12.75">
      <c r="A30" s="30" t="s">
        <v>47</v>
      </c>
      <c r="B30" s="146"/>
      <c r="C30" s="140"/>
      <c r="D30" s="140">
        <v>12467</v>
      </c>
      <c r="E30" s="140">
        <v>2200</v>
      </c>
      <c r="F30" s="140">
        <v>2200</v>
      </c>
      <c r="G30" s="140">
        <v>12467</v>
      </c>
      <c r="H30" s="140">
        <v>2200</v>
      </c>
      <c r="I30" s="140">
        <v>2200</v>
      </c>
      <c r="J30" s="140">
        <v>12467</v>
      </c>
      <c r="K30" s="140">
        <v>2200</v>
      </c>
      <c r="L30" s="140">
        <v>2200</v>
      </c>
      <c r="M30" s="140">
        <v>12467</v>
      </c>
      <c r="N30" s="141">
        <f t="shared" si="2"/>
        <v>63068</v>
      </c>
    </row>
    <row r="31" spans="1:14" ht="12.75">
      <c r="A31" s="30" t="s">
        <v>48</v>
      </c>
      <c r="B31" s="146"/>
      <c r="C31" s="140"/>
      <c r="D31" s="140">
        <v>3300</v>
      </c>
      <c r="E31" s="140"/>
      <c r="F31" s="140"/>
      <c r="G31" s="140">
        <v>3300</v>
      </c>
      <c r="H31" s="140"/>
      <c r="I31" s="140"/>
      <c r="J31" s="140">
        <v>3100</v>
      </c>
      <c r="K31" s="140"/>
      <c r="L31" s="140"/>
      <c r="M31" s="140">
        <v>2808</v>
      </c>
      <c r="N31" s="141">
        <f t="shared" si="2"/>
        <v>12508</v>
      </c>
    </row>
    <row r="32" spans="1:14" ht="12.75">
      <c r="A32" s="30" t="s">
        <v>38</v>
      </c>
      <c r="B32" s="146"/>
      <c r="C32" s="140"/>
      <c r="D32" s="140"/>
      <c r="E32" s="140"/>
      <c r="F32" s="603">
        <v>2822</v>
      </c>
      <c r="G32" s="140"/>
      <c r="H32" s="140"/>
      <c r="I32" s="140"/>
      <c r="J32" s="140"/>
      <c r="K32" s="140"/>
      <c r="L32" s="440"/>
      <c r="M32" s="142"/>
      <c r="N32" s="141">
        <f t="shared" si="2"/>
        <v>2822</v>
      </c>
    </row>
    <row r="33" spans="1:15" s="23" customFormat="1" ht="13.5" thickBot="1">
      <c r="A33" s="32" t="s">
        <v>67</v>
      </c>
      <c r="B33" s="148">
        <f aca="true" t="shared" si="3" ref="B33:N33">SUM(B22:B32)</f>
        <v>520342</v>
      </c>
      <c r="C33" s="149">
        <f t="shared" si="3"/>
        <v>204544</v>
      </c>
      <c r="D33" s="149">
        <f t="shared" si="3"/>
        <v>237973</v>
      </c>
      <c r="E33" s="149">
        <f t="shared" si="3"/>
        <v>210788</v>
      </c>
      <c r="F33" s="149">
        <f t="shared" si="3"/>
        <v>215242</v>
      </c>
      <c r="G33" s="149">
        <f t="shared" si="3"/>
        <v>186387</v>
      </c>
      <c r="H33" s="149">
        <f t="shared" si="3"/>
        <v>168921</v>
      </c>
      <c r="I33" s="149">
        <f t="shared" si="3"/>
        <v>157621</v>
      </c>
      <c r="J33" s="149">
        <f t="shared" si="3"/>
        <v>238129</v>
      </c>
      <c r="K33" s="149">
        <f t="shared" si="3"/>
        <v>220533</v>
      </c>
      <c r="L33" s="149">
        <f t="shared" si="3"/>
        <v>220092</v>
      </c>
      <c r="M33" s="149">
        <f t="shared" si="3"/>
        <v>282823</v>
      </c>
      <c r="N33" s="150">
        <f t="shared" si="3"/>
        <v>2863395</v>
      </c>
      <c r="O33" s="153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E140"/>
  <sheetViews>
    <sheetView workbookViewId="0" topLeftCell="A1">
      <selection activeCell="B3" sqref="B3"/>
    </sheetView>
  </sheetViews>
  <sheetFormatPr defaultColWidth="9.140625" defaultRowHeight="12.75"/>
  <cols>
    <col min="1" max="1" width="51.57421875" style="0" customWidth="1"/>
    <col min="2" max="2" width="12.7109375" style="410" customWidth="1"/>
    <col min="3" max="3" width="14.00390625" style="0" customWidth="1"/>
    <col min="4" max="4" width="18.7109375" style="16" customWidth="1"/>
    <col min="5" max="5" width="14.140625" style="0" bestFit="1" customWidth="1"/>
  </cols>
  <sheetData>
    <row r="1" spans="1:4" ht="12.75">
      <c r="A1" s="1"/>
      <c r="B1" s="20"/>
      <c r="C1" s="668" t="s">
        <v>474</v>
      </c>
      <c r="D1" s="668"/>
    </row>
    <row r="2" spans="1:4" ht="17.25" customHeight="1">
      <c r="A2" s="1"/>
      <c r="B2" s="20"/>
      <c r="C2" s="668" t="s">
        <v>722</v>
      </c>
      <c r="D2" s="668"/>
    </row>
    <row r="3" spans="1:4" ht="48.75" customHeight="1">
      <c r="A3" s="3" t="s">
        <v>445</v>
      </c>
      <c r="B3" s="343"/>
      <c r="C3" s="344"/>
      <c r="D3" s="345"/>
    </row>
    <row r="4" spans="1:4" ht="24" customHeight="1">
      <c r="A4" s="3" t="s">
        <v>352</v>
      </c>
      <c r="B4" s="343"/>
      <c r="C4" s="344"/>
      <c r="D4" s="346"/>
    </row>
    <row r="5" spans="1:4" ht="33" customHeight="1" thickBot="1">
      <c r="A5" s="347"/>
      <c r="B5" s="348"/>
      <c r="C5" s="9"/>
      <c r="D5" s="349"/>
    </row>
    <row r="6" spans="1:4" ht="12.75">
      <c r="A6" s="669" t="s">
        <v>2</v>
      </c>
      <c r="B6" s="675" t="s">
        <v>353</v>
      </c>
      <c r="C6" s="669" t="s">
        <v>354</v>
      </c>
      <c r="D6" s="677" t="s">
        <v>355</v>
      </c>
    </row>
    <row r="7" spans="1:4" ht="12.75">
      <c r="A7" s="670"/>
      <c r="B7" s="676"/>
      <c r="C7" s="670"/>
      <c r="D7" s="678"/>
    </row>
    <row r="8" spans="1:4" ht="13.5" thickBot="1">
      <c r="A8" s="670"/>
      <c r="B8" s="676"/>
      <c r="C8" s="671"/>
      <c r="D8" s="678"/>
    </row>
    <row r="9" spans="1:4" ht="18" customHeight="1">
      <c r="A9" s="350" t="s">
        <v>356</v>
      </c>
      <c r="B9" s="351"/>
      <c r="C9" s="352"/>
      <c r="D9" s="353"/>
    </row>
    <row r="10" spans="1:4" ht="39" customHeight="1">
      <c r="A10" s="354" t="s">
        <v>357</v>
      </c>
      <c r="B10" s="355">
        <v>13514</v>
      </c>
      <c r="C10" s="356">
        <v>4074</v>
      </c>
      <c r="D10" s="357">
        <f>(B10*C10)</f>
        <v>55056036</v>
      </c>
    </row>
    <row r="11" spans="1:4" ht="17.25" customHeight="1">
      <c r="A11" s="358" t="s">
        <v>358</v>
      </c>
      <c r="B11" s="359"/>
      <c r="C11" s="360"/>
      <c r="D11" s="357"/>
    </row>
    <row r="12" spans="1:4" ht="12.75">
      <c r="A12" s="361" t="s">
        <v>359</v>
      </c>
      <c r="B12" s="359"/>
      <c r="C12" s="360"/>
      <c r="D12" s="357"/>
    </row>
    <row r="13" spans="1:4" ht="12.75">
      <c r="A13" s="361" t="s">
        <v>360</v>
      </c>
      <c r="B13" s="359">
        <v>1</v>
      </c>
      <c r="C13" s="360">
        <v>3000000</v>
      </c>
      <c r="D13" s="357">
        <f>(B13*C13)</f>
        <v>3000000</v>
      </c>
    </row>
    <row r="14" spans="1:4" ht="12.75">
      <c r="A14" s="361" t="s">
        <v>361</v>
      </c>
      <c r="B14" s="359">
        <v>11990</v>
      </c>
      <c r="C14" s="360">
        <v>276</v>
      </c>
      <c r="D14" s="357">
        <f>(B14*C14)</f>
        <v>3309240</v>
      </c>
    </row>
    <row r="15" spans="1:4" ht="12.75">
      <c r="A15" s="361" t="s">
        <v>362</v>
      </c>
      <c r="B15" s="359">
        <v>262</v>
      </c>
      <c r="C15" s="360">
        <v>28600</v>
      </c>
      <c r="D15" s="357">
        <f>(B15*C15)</f>
        <v>7493200</v>
      </c>
    </row>
    <row r="16" spans="1:4" ht="12.75">
      <c r="A16" s="361" t="s">
        <v>363</v>
      </c>
      <c r="B16" s="359"/>
      <c r="C16" s="360"/>
      <c r="D16" s="357"/>
    </row>
    <row r="17" spans="1:4" ht="12.75">
      <c r="A17" s="361" t="s">
        <v>364</v>
      </c>
      <c r="B17" s="359">
        <v>20738</v>
      </c>
      <c r="C17" s="360">
        <v>56</v>
      </c>
      <c r="D17" s="357">
        <f>(B17*C17)</f>
        <v>1161328</v>
      </c>
    </row>
    <row r="18" spans="1:4" ht="12.75">
      <c r="A18" s="361" t="s">
        <v>365</v>
      </c>
      <c r="B18" s="359">
        <v>299</v>
      </c>
      <c r="C18" s="360">
        <v>7729</v>
      </c>
      <c r="D18" s="357">
        <f>(B18*C18)</f>
        <v>2310971</v>
      </c>
    </row>
    <row r="19" spans="1:4" ht="15" customHeight="1">
      <c r="A19" s="358" t="s">
        <v>366</v>
      </c>
      <c r="B19" s="359">
        <v>57</v>
      </c>
      <c r="C19" s="360">
        <v>2612</v>
      </c>
      <c r="D19" s="357">
        <f>(B19*C19)</f>
        <v>148884</v>
      </c>
    </row>
    <row r="20" spans="1:4" ht="16.5" customHeight="1">
      <c r="A20" s="358" t="s">
        <v>367</v>
      </c>
      <c r="B20" s="359"/>
      <c r="C20" s="360"/>
      <c r="D20" s="453">
        <v>107943624</v>
      </c>
    </row>
    <row r="21" spans="1:4" ht="15.75" customHeight="1">
      <c r="A21" s="358" t="s">
        <v>368</v>
      </c>
      <c r="B21" s="359"/>
      <c r="C21" s="360"/>
      <c r="D21" s="357"/>
    </row>
    <row r="22" spans="1:4" ht="17.25" customHeight="1">
      <c r="A22" s="358" t="s">
        <v>460</v>
      </c>
      <c r="B22" s="359"/>
      <c r="C22" s="360"/>
      <c r="D22" s="357"/>
    </row>
    <row r="23" spans="1:4" ht="12.75">
      <c r="A23" s="361" t="s">
        <v>369</v>
      </c>
      <c r="B23" s="359"/>
      <c r="C23" s="360"/>
      <c r="D23" s="357"/>
    </row>
    <row r="24" spans="1:4" ht="12.75">
      <c r="A24" s="362" t="s">
        <v>370</v>
      </c>
      <c r="B24" s="359">
        <v>407</v>
      </c>
      <c r="C24" s="360"/>
      <c r="D24" s="357">
        <v>51700000</v>
      </c>
    </row>
    <row r="25" spans="1:4" ht="12.75">
      <c r="A25" s="361" t="s">
        <v>371</v>
      </c>
      <c r="B25" s="359"/>
      <c r="C25" s="360"/>
      <c r="D25" s="357"/>
    </row>
    <row r="26" spans="1:4" ht="12.75">
      <c r="A26" s="362" t="s">
        <v>372</v>
      </c>
      <c r="B26" s="359">
        <v>206</v>
      </c>
      <c r="C26" s="360"/>
      <c r="D26" s="357">
        <v>18486667</v>
      </c>
    </row>
    <row r="27" spans="1:4" ht="12.75">
      <c r="A27" s="362" t="s">
        <v>373</v>
      </c>
      <c r="B27" s="359">
        <v>120</v>
      </c>
      <c r="C27" s="360"/>
      <c r="D27" s="357">
        <v>10966667</v>
      </c>
    </row>
    <row r="28" spans="1:4" ht="12.75">
      <c r="A28" s="362" t="s">
        <v>374</v>
      </c>
      <c r="B28" s="359">
        <v>117</v>
      </c>
      <c r="C28" s="360"/>
      <c r="D28" s="357">
        <v>12063333</v>
      </c>
    </row>
    <row r="29" spans="1:4" ht="12.75">
      <c r="A29" s="362" t="s">
        <v>375</v>
      </c>
      <c r="B29" s="359">
        <v>209</v>
      </c>
      <c r="C29" s="360"/>
      <c r="D29" s="357">
        <v>22090000</v>
      </c>
    </row>
    <row r="30" spans="1:4" ht="12.75">
      <c r="A30" s="362" t="s">
        <v>376</v>
      </c>
      <c r="B30" s="359">
        <v>211</v>
      </c>
      <c r="C30" s="360"/>
      <c r="D30" s="357">
        <v>25223333</v>
      </c>
    </row>
    <row r="31" spans="1:4" ht="12.75">
      <c r="A31" s="361" t="s">
        <v>377</v>
      </c>
      <c r="B31" s="359"/>
      <c r="C31" s="360"/>
      <c r="D31" s="357"/>
    </row>
    <row r="32" spans="1:4" ht="12.75">
      <c r="A32" s="362" t="s">
        <v>378</v>
      </c>
      <c r="B32" s="359">
        <v>411</v>
      </c>
      <c r="C32" s="360"/>
      <c r="D32" s="357">
        <v>53580000</v>
      </c>
    </row>
    <row r="33" spans="1:4" ht="12.75">
      <c r="A33" s="362" t="s">
        <v>379</v>
      </c>
      <c r="B33" s="359">
        <v>205</v>
      </c>
      <c r="C33" s="360"/>
      <c r="D33" s="357">
        <v>31646667</v>
      </c>
    </row>
    <row r="34" spans="1:4" ht="12.75">
      <c r="A34" s="362" t="s">
        <v>380</v>
      </c>
      <c r="B34" s="359">
        <v>23</v>
      </c>
      <c r="C34" s="360"/>
      <c r="D34" s="357">
        <v>3603333</v>
      </c>
    </row>
    <row r="35" spans="1:4" ht="12.75">
      <c r="A35" s="361" t="s">
        <v>381</v>
      </c>
      <c r="B35" s="359"/>
      <c r="C35" s="360"/>
      <c r="D35" s="357"/>
    </row>
    <row r="36" spans="1:4" ht="32.25" customHeight="1">
      <c r="A36" s="363" t="s">
        <v>382</v>
      </c>
      <c r="B36" s="359">
        <v>320</v>
      </c>
      <c r="C36" s="360"/>
      <c r="D36" s="357">
        <v>36346667</v>
      </c>
    </row>
    <row r="37" spans="1:4" ht="12.75">
      <c r="A37" s="364" t="s">
        <v>383</v>
      </c>
      <c r="B37" s="359"/>
      <c r="C37" s="360"/>
      <c r="D37" s="357"/>
    </row>
    <row r="38" spans="1:4" ht="12.75">
      <c r="A38" s="363" t="s">
        <v>384</v>
      </c>
      <c r="B38" s="359">
        <v>114</v>
      </c>
      <c r="C38" s="360"/>
      <c r="D38" s="357">
        <v>7990000</v>
      </c>
    </row>
    <row r="39" spans="1:4" ht="12.75">
      <c r="A39" s="364" t="s">
        <v>385</v>
      </c>
      <c r="B39" s="359"/>
      <c r="C39" s="360"/>
      <c r="D39" s="357"/>
    </row>
    <row r="40" spans="1:4" ht="12.75">
      <c r="A40" s="363" t="s">
        <v>386</v>
      </c>
      <c r="B40" s="359">
        <v>88</v>
      </c>
      <c r="C40" s="360"/>
      <c r="D40" s="357">
        <v>16763333</v>
      </c>
    </row>
    <row r="41" spans="1:4" ht="12.75">
      <c r="A41" s="364" t="s">
        <v>387</v>
      </c>
      <c r="B41" s="359"/>
      <c r="C41" s="360"/>
      <c r="D41" s="357"/>
    </row>
    <row r="42" spans="1:4" ht="12.75">
      <c r="A42" s="363" t="s">
        <v>388</v>
      </c>
      <c r="B42" s="359">
        <v>299</v>
      </c>
      <c r="C42" s="360"/>
      <c r="D42" s="357">
        <v>4543333</v>
      </c>
    </row>
    <row r="43" spans="1:4" ht="12.75">
      <c r="A43" s="363" t="s">
        <v>389</v>
      </c>
      <c r="B43" s="359">
        <v>72</v>
      </c>
      <c r="C43" s="360"/>
      <c r="D43" s="357">
        <v>783333</v>
      </c>
    </row>
    <row r="44" spans="1:4" ht="12.75">
      <c r="A44" s="363" t="s">
        <v>390</v>
      </c>
      <c r="B44" s="359">
        <v>80</v>
      </c>
      <c r="C44" s="360"/>
      <c r="D44" s="357">
        <v>1566667</v>
      </c>
    </row>
    <row r="45" spans="1:4" ht="16.5" customHeight="1">
      <c r="A45" s="358" t="s">
        <v>461</v>
      </c>
      <c r="B45" s="359"/>
      <c r="C45" s="360"/>
      <c r="D45" s="357"/>
    </row>
    <row r="46" spans="1:4" ht="12.75">
      <c r="A46" s="361" t="s">
        <v>391</v>
      </c>
      <c r="B46" s="359"/>
      <c r="C46" s="360"/>
      <c r="D46" s="357"/>
    </row>
    <row r="47" spans="1:5" ht="13.5" thickBot="1">
      <c r="A47" s="362" t="s">
        <v>392</v>
      </c>
      <c r="B47" s="359">
        <v>407</v>
      </c>
      <c r="C47" s="365"/>
      <c r="D47" s="357">
        <v>25850000</v>
      </c>
      <c r="E47" s="366"/>
    </row>
    <row r="48" spans="1:4" ht="0.75" customHeight="1" hidden="1" thickBot="1">
      <c r="A48" s="367"/>
      <c r="B48" s="368"/>
      <c r="C48" s="369"/>
      <c r="D48" s="370"/>
    </row>
    <row r="49" spans="1:4" ht="12.75" customHeight="1" hidden="1" thickBot="1">
      <c r="A49" s="367"/>
      <c r="B49" s="368"/>
      <c r="C49" s="369"/>
      <c r="D49" s="370"/>
    </row>
    <row r="50" spans="1:4" ht="12.75">
      <c r="A50" s="669" t="s">
        <v>2</v>
      </c>
      <c r="B50" s="672" t="s">
        <v>353</v>
      </c>
      <c r="C50" s="669" t="s">
        <v>354</v>
      </c>
      <c r="D50" s="669" t="s">
        <v>355</v>
      </c>
    </row>
    <row r="51" spans="1:4" ht="12.75">
      <c r="A51" s="670"/>
      <c r="B51" s="673"/>
      <c r="C51" s="670"/>
      <c r="D51" s="670"/>
    </row>
    <row r="52" spans="1:4" ht="14.25" customHeight="1" thickBot="1">
      <c r="A52" s="671"/>
      <c r="B52" s="674"/>
      <c r="C52" s="671"/>
      <c r="D52" s="671"/>
    </row>
    <row r="53" spans="1:4" ht="14.25" customHeight="1">
      <c r="A53" s="371" t="s">
        <v>371</v>
      </c>
      <c r="B53" s="372"/>
      <c r="C53" s="373"/>
      <c r="D53" s="357"/>
    </row>
    <row r="54" spans="1:4" ht="14.25" customHeight="1">
      <c r="A54" s="362" t="s">
        <v>372</v>
      </c>
      <c r="B54" s="359">
        <v>206</v>
      </c>
      <c r="C54" s="360"/>
      <c r="D54" s="357">
        <v>9243333</v>
      </c>
    </row>
    <row r="55" spans="1:4" ht="14.25" customHeight="1">
      <c r="A55" s="362" t="s">
        <v>373</v>
      </c>
      <c r="B55" s="359">
        <v>110</v>
      </c>
      <c r="C55" s="360"/>
      <c r="D55" s="357">
        <v>5013333</v>
      </c>
    </row>
    <row r="56" spans="1:4" ht="14.25" customHeight="1">
      <c r="A56" s="374" t="s">
        <v>393</v>
      </c>
      <c r="B56" s="372">
        <v>120</v>
      </c>
      <c r="C56" s="373"/>
      <c r="D56" s="357">
        <v>6188333</v>
      </c>
    </row>
    <row r="57" spans="1:4" ht="14.25" customHeight="1">
      <c r="A57" s="362" t="s">
        <v>394</v>
      </c>
      <c r="B57" s="359">
        <v>228</v>
      </c>
      <c r="C57" s="360"/>
      <c r="D57" s="357">
        <v>12063333</v>
      </c>
    </row>
    <row r="58" spans="1:4" ht="14.25" customHeight="1">
      <c r="A58" s="374" t="s">
        <v>395</v>
      </c>
      <c r="B58" s="359">
        <v>201</v>
      </c>
      <c r="C58" s="360"/>
      <c r="D58" s="357">
        <v>12063333</v>
      </c>
    </row>
    <row r="59" spans="1:4" ht="14.25" customHeight="1">
      <c r="A59" s="361" t="s">
        <v>377</v>
      </c>
      <c r="B59" s="359"/>
      <c r="C59" s="360"/>
      <c r="D59" s="136"/>
    </row>
    <row r="60" spans="1:4" ht="14.25" customHeight="1">
      <c r="A60" s="375" t="s">
        <v>396</v>
      </c>
      <c r="B60" s="376">
        <v>392</v>
      </c>
      <c r="C60" s="377"/>
      <c r="D60" s="378">
        <v>25651731</v>
      </c>
    </row>
    <row r="61" spans="1:4" ht="14.25" customHeight="1">
      <c r="A61" s="362" t="s">
        <v>397</v>
      </c>
      <c r="B61" s="359">
        <v>261</v>
      </c>
      <c r="C61" s="379"/>
      <c r="D61" s="380">
        <v>20016603</v>
      </c>
    </row>
    <row r="62" spans="1:4" ht="14.25" customHeight="1">
      <c r="A62" s="371" t="s">
        <v>381</v>
      </c>
      <c r="B62" s="372"/>
      <c r="C62" s="379"/>
      <c r="D62" s="357"/>
    </row>
    <row r="63" spans="1:4" ht="27" customHeight="1">
      <c r="A63" s="363" t="s">
        <v>382</v>
      </c>
      <c r="B63" s="359">
        <v>373</v>
      </c>
      <c r="C63" s="360"/>
      <c r="D63" s="136">
        <v>21150000</v>
      </c>
    </row>
    <row r="64" spans="1:4" ht="17.25" customHeight="1">
      <c r="A64" s="364" t="s">
        <v>383</v>
      </c>
      <c r="B64" s="359"/>
      <c r="C64" s="360"/>
      <c r="D64" s="357"/>
    </row>
    <row r="65" spans="1:4" ht="12.75">
      <c r="A65" s="363" t="s">
        <v>384</v>
      </c>
      <c r="B65" s="359">
        <v>95</v>
      </c>
      <c r="C65" s="360"/>
      <c r="D65" s="357">
        <v>3368333</v>
      </c>
    </row>
    <row r="66" spans="1:4" ht="16.5" customHeight="1">
      <c r="A66" s="364" t="s">
        <v>385</v>
      </c>
      <c r="B66" s="359"/>
      <c r="C66" s="360"/>
      <c r="D66" s="357"/>
    </row>
    <row r="67" spans="1:4" ht="12.75">
      <c r="A67" s="363" t="s">
        <v>386</v>
      </c>
      <c r="B67" s="359">
        <v>100</v>
      </c>
      <c r="C67" s="360"/>
      <c r="D67" s="357">
        <v>9556667</v>
      </c>
    </row>
    <row r="68" spans="1:4" ht="17.25" customHeight="1">
      <c r="A68" s="364" t="s">
        <v>387</v>
      </c>
      <c r="B68" s="359"/>
      <c r="C68" s="360"/>
      <c r="D68" s="357"/>
    </row>
    <row r="69" spans="1:4" ht="12.75">
      <c r="A69" s="363" t="s">
        <v>398</v>
      </c>
      <c r="B69" s="359">
        <v>308</v>
      </c>
      <c r="C69" s="360"/>
      <c r="D69" s="357">
        <v>2350000</v>
      </c>
    </row>
    <row r="70" spans="1:4" ht="12.75">
      <c r="A70" s="363" t="s">
        <v>399</v>
      </c>
      <c r="B70" s="359">
        <v>70</v>
      </c>
      <c r="C70" s="360"/>
      <c r="D70" s="357">
        <v>313333</v>
      </c>
    </row>
    <row r="71" spans="1:4" ht="12.75">
      <c r="A71" s="363" t="s">
        <v>390</v>
      </c>
      <c r="B71" s="359">
        <v>83</v>
      </c>
      <c r="C71" s="360"/>
      <c r="D71" s="357">
        <v>861667</v>
      </c>
    </row>
    <row r="72" spans="1:4" ht="18" customHeight="1">
      <c r="A72" s="381" t="s">
        <v>400</v>
      </c>
      <c r="B72" s="359"/>
      <c r="C72" s="360"/>
      <c r="D72" s="357"/>
    </row>
    <row r="73" spans="1:4" ht="12.75">
      <c r="A73" s="358" t="s">
        <v>460</v>
      </c>
      <c r="B73" s="359"/>
      <c r="C73" s="360"/>
      <c r="D73" s="357"/>
    </row>
    <row r="74" spans="1:4" ht="12.75">
      <c r="A74" s="382" t="s">
        <v>401</v>
      </c>
      <c r="B74" s="359"/>
      <c r="C74" s="360"/>
      <c r="D74" s="357"/>
    </row>
    <row r="75" spans="1:4" ht="12.75">
      <c r="A75" s="363" t="s">
        <v>402</v>
      </c>
      <c r="B75" s="383">
        <v>119.33333</v>
      </c>
      <c r="C75" s="360">
        <v>35000</v>
      </c>
      <c r="D75" s="357">
        <f aca="true" t="shared" si="0" ref="D75:D88">(B75*C75)</f>
        <v>4176666.5500000003</v>
      </c>
    </row>
    <row r="76" spans="1:4" ht="12.75">
      <c r="A76" s="363" t="s">
        <v>403</v>
      </c>
      <c r="B76" s="383">
        <v>38.66666</v>
      </c>
      <c r="C76" s="360">
        <v>35000</v>
      </c>
      <c r="D76" s="357">
        <f t="shared" si="0"/>
        <v>1353333.1</v>
      </c>
    </row>
    <row r="77" spans="1:4" ht="26.25" customHeight="1">
      <c r="A77" s="363" t="s">
        <v>404</v>
      </c>
      <c r="B77" s="383">
        <v>0</v>
      </c>
      <c r="C77" s="360">
        <v>98000</v>
      </c>
      <c r="D77" s="357">
        <f t="shared" si="0"/>
        <v>0</v>
      </c>
    </row>
    <row r="78" spans="1:4" ht="24.75" customHeight="1">
      <c r="A78" s="363" t="s">
        <v>405</v>
      </c>
      <c r="B78" s="383">
        <v>126</v>
      </c>
      <c r="C78" s="360">
        <v>137200</v>
      </c>
      <c r="D78" s="357">
        <f t="shared" si="0"/>
        <v>17287200</v>
      </c>
    </row>
    <row r="79" spans="1:4" ht="12.75">
      <c r="A79" s="363" t="s">
        <v>406</v>
      </c>
      <c r="B79" s="383">
        <v>52</v>
      </c>
      <c r="C79" s="360">
        <v>58800</v>
      </c>
      <c r="D79" s="357">
        <f t="shared" si="0"/>
        <v>3057600</v>
      </c>
    </row>
    <row r="80" spans="1:4" ht="12.75">
      <c r="A80" s="363" t="s">
        <v>407</v>
      </c>
      <c r="B80" s="383">
        <v>20</v>
      </c>
      <c r="C80" s="360">
        <v>19600</v>
      </c>
      <c r="D80" s="357">
        <f t="shared" si="0"/>
        <v>392000</v>
      </c>
    </row>
    <row r="81" spans="1:4" ht="28.5" customHeight="1">
      <c r="A81" s="363" t="s">
        <v>408</v>
      </c>
      <c r="B81" s="383">
        <v>0</v>
      </c>
      <c r="C81" s="360">
        <v>224000</v>
      </c>
      <c r="D81" s="357">
        <f t="shared" si="0"/>
        <v>0</v>
      </c>
    </row>
    <row r="82" spans="1:4" ht="26.25" customHeight="1">
      <c r="A82" s="364" t="s">
        <v>409</v>
      </c>
      <c r="B82" s="383">
        <v>5.3333333</v>
      </c>
      <c r="C82" s="360">
        <v>134400</v>
      </c>
      <c r="D82" s="357">
        <f t="shared" si="0"/>
        <v>716799.99552</v>
      </c>
    </row>
    <row r="83" spans="1:4" ht="37.5" customHeight="1">
      <c r="A83" s="364" t="s">
        <v>410</v>
      </c>
      <c r="B83" s="383">
        <v>3.3333333</v>
      </c>
      <c r="C83" s="360">
        <v>358400</v>
      </c>
      <c r="D83" s="357">
        <f t="shared" si="0"/>
        <v>1194666.65472</v>
      </c>
    </row>
    <row r="84" spans="1:4" ht="43.5" customHeight="1">
      <c r="A84" s="363" t="s">
        <v>411</v>
      </c>
      <c r="B84" s="383">
        <v>16</v>
      </c>
      <c r="C84" s="360">
        <v>179200</v>
      </c>
      <c r="D84" s="357">
        <f t="shared" si="0"/>
        <v>2867200</v>
      </c>
    </row>
    <row r="85" spans="1:4" ht="47.25" customHeight="1">
      <c r="A85" s="363" t="s">
        <v>412</v>
      </c>
      <c r="B85" s="383">
        <v>17.3333333</v>
      </c>
      <c r="C85" s="360">
        <v>156800</v>
      </c>
      <c r="D85" s="357">
        <f t="shared" si="0"/>
        <v>2717866.66144</v>
      </c>
    </row>
    <row r="86" spans="1:4" ht="18" customHeight="1">
      <c r="A86" s="363" t="s">
        <v>413</v>
      </c>
      <c r="B86" s="383">
        <v>54.6666666</v>
      </c>
      <c r="C86" s="360">
        <v>40000</v>
      </c>
      <c r="D86" s="357">
        <f t="shared" si="0"/>
        <v>2186666.664</v>
      </c>
    </row>
    <row r="87" spans="1:4" ht="24.75" customHeight="1">
      <c r="A87" s="363" t="s">
        <v>414</v>
      </c>
      <c r="B87" s="383">
        <v>113.3333333</v>
      </c>
      <c r="C87" s="360">
        <v>64000</v>
      </c>
      <c r="D87" s="357">
        <f t="shared" si="0"/>
        <v>7253333.331200001</v>
      </c>
    </row>
    <row r="88" spans="1:4" ht="12.75">
      <c r="A88" s="363" t="s">
        <v>415</v>
      </c>
      <c r="B88" s="383">
        <v>18.6666666</v>
      </c>
      <c r="C88" s="360">
        <v>64000</v>
      </c>
      <c r="D88" s="357">
        <f t="shared" si="0"/>
        <v>1194666.6624</v>
      </c>
    </row>
    <row r="89" spans="1:4" ht="15.75" customHeight="1" hidden="1">
      <c r="A89" s="454"/>
      <c r="B89" s="455"/>
      <c r="C89" s="456"/>
      <c r="D89" s="457"/>
    </row>
    <row r="90" spans="1:4" ht="16.5" customHeight="1" thickBot="1">
      <c r="A90" s="384" t="s">
        <v>416</v>
      </c>
      <c r="B90" s="385">
        <v>210</v>
      </c>
      <c r="C90" s="386">
        <v>15300</v>
      </c>
      <c r="D90" s="357">
        <f>(B90*C90)</f>
        <v>3213000</v>
      </c>
    </row>
    <row r="91" spans="1:4" ht="16.5" customHeight="1">
      <c r="A91" s="663" t="s">
        <v>2</v>
      </c>
      <c r="B91" s="665" t="s">
        <v>353</v>
      </c>
      <c r="C91" s="663" t="s">
        <v>354</v>
      </c>
      <c r="D91" s="663" t="s">
        <v>355</v>
      </c>
    </row>
    <row r="92" spans="1:4" ht="15" customHeight="1">
      <c r="A92" s="657"/>
      <c r="B92" s="666"/>
      <c r="C92" s="657"/>
      <c r="D92" s="657"/>
    </row>
    <row r="93" spans="1:4" ht="16.5" customHeight="1" thickBot="1">
      <c r="A93" s="664"/>
      <c r="B93" s="667"/>
      <c r="C93" s="664"/>
      <c r="D93" s="664"/>
    </row>
    <row r="94" spans="1:4" ht="15.75" customHeight="1">
      <c r="A94" s="358" t="s">
        <v>461</v>
      </c>
      <c r="B94" s="359"/>
      <c r="C94" s="360"/>
      <c r="D94" s="387"/>
    </row>
    <row r="95" spans="1:4" ht="15.75" customHeight="1">
      <c r="A95" s="364" t="s">
        <v>401</v>
      </c>
      <c r="B95" s="359"/>
      <c r="C95" s="360"/>
      <c r="D95" s="388"/>
    </row>
    <row r="96" spans="1:4" ht="17.25" customHeight="1">
      <c r="A96" s="363" t="s">
        <v>402</v>
      </c>
      <c r="B96" s="383">
        <v>51.67</v>
      </c>
      <c r="C96" s="360">
        <v>35000</v>
      </c>
      <c r="D96" s="357">
        <v>1808333</v>
      </c>
    </row>
    <row r="97" spans="1:4" ht="21.75" customHeight="1">
      <c r="A97" s="363" t="s">
        <v>417</v>
      </c>
      <c r="B97" s="383">
        <v>31</v>
      </c>
      <c r="C97" s="360">
        <v>35000</v>
      </c>
      <c r="D97" s="357">
        <v>1085000</v>
      </c>
    </row>
    <row r="98" spans="1:4" ht="27.75" customHeight="1">
      <c r="A98" s="363" t="s">
        <v>404</v>
      </c>
      <c r="B98" s="383">
        <v>6.67</v>
      </c>
      <c r="C98" s="360">
        <v>98000</v>
      </c>
      <c r="D98" s="357">
        <v>653333</v>
      </c>
    </row>
    <row r="99" spans="1:4" ht="28.5" customHeight="1">
      <c r="A99" s="363" t="s">
        <v>405</v>
      </c>
      <c r="B99" s="389">
        <v>68.67</v>
      </c>
      <c r="C99" s="377">
        <v>137200</v>
      </c>
      <c r="D99" s="357">
        <v>9421067</v>
      </c>
    </row>
    <row r="100" spans="1:4" ht="19.5" customHeight="1">
      <c r="A100" s="363" t="s">
        <v>406</v>
      </c>
      <c r="B100" s="390">
        <v>30</v>
      </c>
      <c r="C100" s="391">
        <v>58800</v>
      </c>
      <c r="D100" s="357">
        <f aca="true" t="shared" si="1" ref="D100:D112">(B100*C100)</f>
        <v>1764000</v>
      </c>
    </row>
    <row r="101" spans="1:4" ht="17.25" customHeight="1">
      <c r="A101" s="392" t="s">
        <v>407</v>
      </c>
      <c r="B101" s="393">
        <v>9</v>
      </c>
      <c r="C101" s="394">
        <v>19600</v>
      </c>
      <c r="D101" s="357">
        <f t="shared" si="1"/>
        <v>176400</v>
      </c>
    </row>
    <row r="102" spans="1:4" ht="28.5" customHeight="1">
      <c r="A102" s="363" t="s">
        <v>408</v>
      </c>
      <c r="B102" s="383">
        <v>0</v>
      </c>
      <c r="C102" s="360">
        <v>224000</v>
      </c>
      <c r="D102" s="357">
        <f t="shared" si="1"/>
        <v>0</v>
      </c>
    </row>
    <row r="103" spans="1:4" ht="28.5" customHeight="1">
      <c r="A103" s="364" t="s">
        <v>409</v>
      </c>
      <c r="B103" s="383">
        <v>1.33333333</v>
      </c>
      <c r="C103" s="360">
        <v>134400</v>
      </c>
      <c r="D103" s="357">
        <f t="shared" si="1"/>
        <v>179199.99955200002</v>
      </c>
    </row>
    <row r="104" spans="1:4" ht="28.5" customHeight="1">
      <c r="A104" s="364" t="s">
        <v>410</v>
      </c>
      <c r="B104" s="395">
        <v>2.333333</v>
      </c>
      <c r="C104" s="360">
        <v>358400</v>
      </c>
      <c r="D104" s="357">
        <f t="shared" si="1"/>
        <v>836266.5472</v>
      </c>
    </row>
    <row r="105" spans="1:4" ht="32.25" customHeight="1">
      <c r="A105" s="363" t="s">
        <v>418</v>
      </c>
      <c r="B105" s="396">
        <v>8</v>
      </c>
      <c r="C105" s="391">
        <v>179200</v>
      </c>
      <c r="D105" s="357">
        <f t="shared" si="1"/>
        <v>1433600</v>
      </c>
    </row>
    <row r="106" spans="1:4" ht="45.75" customHeight="1">
      <c r="A106" s="397" t="s">
        <v>419</v>
      </c>
      <c r="B106" s="383">
        <v>10</v>
      </c>
      <c r="C106" s="398">
        <v>156800</v>
      </c>
      <c r="D106" s="357">
        <f t="shared" si="1"/>
        <v>1568000</v>
      </c>
    </row>
    <row r="107" spans="1:4" ht="15.75" customHeight="1">
      <c r="A107" s="363" t="s">
        <v>413</v>
      </c>
      <c r="B107" s="399">
        <v>26.33333</v>
      </c>
      <c r="C107" s="360">
        <v>40000</v>
      </c>
      <c r="D107" s="357">
        <f t="shared" si="1"/>
        <v>1053333.2</v>
      </c>
    </row>
    <row r="108" spans="1:4" ht="25.5">
      <c r="A108" s="363" t="s">
        <v>420</v>
      </c>
      <c r="B108" s="383">
        <v>59.33333</v>
      </c>
      <c r="C108" s="360">
        <v>64000</v>
      </c>
      <c r="D108" s="357">
        <f t="shared" si="1"/>
        <v>3797333.1199999996</v>
      </c>
    </row>
    <row r="109" spans="1:4" ht="12.75">
      <c r="A109" s="363" t="s">
        <v>415</v>
      </c>
      <c r="B109" s="383">
        <v>0</v>
      </c>
      <c r="C109" s="360">
        <v>64000</v>
      </c>
      <c r="D109" s="357">
        <f t="shared" si="1"/>
        <v>0</v>
      </c>
    </row>
    <row r="110" spans="1:4" ht="15.75" customHeight="1">
      <c r="A110" s="363" t="s">
        <v>416</v>
      </c>
      <c r="B110" s="383">
        <v>105.666666</v>
      </c>
      <c r="C110" s="360">
        <v>15300</v>
      </c>
      <c r="D110" s="357">
        <f t="shared" si="1"/>
        <v>1616699.9898</v>
      </c>
    </row>
    <row r="111" spans="1:4" ht="15.75" customHeight="1">
      <c r="A111" s="363" t="s">
        <v>421</v>
      </c>
      <c r="B111" s="383">
        <v>97</v>
      </c>
      <c r="C111" s="360">
        <v>6000</v>
      </c>
      <c r="D111" s="357">
        <f t="shared" si="1"/>
        <v>582000</v>
      </c>
    </row>
    <row r="112" spans="1:4" ht="14.25" customHeight="1" thickBot="1">
      <c r="A112" s="363" t="s">
        <v>422</v>
      </c>
      <c r="B112" s="383">
        <v>97</v>
      </c>
      <c r="C112" s="360">
        <v>6000</v>
      </c>
      <c r="D112" s="357">
        <f t="shared" si="1"/>
        <v>582000</v>
      </c>
    </row>
    <row r="113" spans="1:4" ht="15.75" customHeight="1" hidden="1" thickBot="1">
      <c r="A113" s="363"/>
      <c r="B113" s="383"/>
      <c r="C113" s="360"/>
      <c r="D113" s="357"/>
    </row>
    <row r="114" spans="1:4" ht="18.75" customHeight="1" hidden="1">
      <c r="A114" s="358" t="s">
        <v>424</v>
      </c>
      <c r="B114" s="359"/>
      <c r="C114" s="360"/>
      <c r="D114" s="357"/>
    </row>
    <row r="115" spans="1:4" ht="15.75" customHeight="1" hidden="1">
      <c r="A115" s="363" t="s">
        <v>425</v>
      </c>
      <c r="B115" s="383">
        <v>879</v>
      </c>
      <c r="C115" s="360">
        <v>68000</v>
      </c>
      <c r="D115" s="357">
        <f>(B115*C115)</f>
        <v>59772000</v>
      </c>
    </row>
    <row r="116" spans="1:4" ht="15" customHeight="1" hidden="1">
      <c r="A116" s="363" t="s">
        <v>426</v>
      </c>
      <c r="B116" s="383">
        <v>1082</v>
      </c>
      <c r="C116" s="360">
        <v>12000</v>
      </c>
      <c r="D116" s="357">
        <f>(B116*C116)</f>
        <v>12984000</v>
      </c>
    </row>
    <row r="117" spans="1:4" ht="15" customHeight="1" hidden="1" thickBot="1">
      <c r="A117" s="363" t="s">
        <v>423</v>
      </c>
      <c r="B117" s="383">
        <v>1587</v>
      </c>
      <c r="C117" s="360">
        <v>1750</v>
      </c>
      <c r="D117" s="357">
        <f>(B117*C117)</f>
        <v>2777250</v>
      </c>
    </row>
    <row r="118" spans="1:4" ht="20.25" customHeight="1" thickBot="1">
      <c r="A118" s="400" t="s">
        <v>427</v>
      </c>
      <c r="B118" s="401"/>
      <c r="C118" s="401"/>
      <c r="D118" s="402">
        <f>SUM(D10:D112)+2</f>
        <v>705634182.475832</v>
      </c>
    </row>
    <row r="119" spans="1:4" ht="13.5" customHeight="1" hidden="1" thickBot="1">
      <c r="A119" s="361" t="s">
        <v>428</v>
      </c>
      <c r="B119" s="359"/>
      <c r="C119" s="360"/>
      <c r="D119" s="357"/>
    </row>
    <row r="120" spans="1:4" ht="13.5" customHeight="1">
      <c r="A120" s="358" t="s">
        <v>460</v>
      </c>
      <c r="B120" s="359"/>
      <c r="C120" s="360"/>
      <c r="D120" s="357"/>
    </row>
    <row r="121" spans="1:4" ht="16.5" customHeight="1">
      <c r="A121" s="361" t="s">
        <v>429</v>
      </c>
      <c r="B121" s="383">
        <v>6</v>
      </c>
      <c r="C121" s="360">
        <v>1200000</v>
      </c>
      <c r="D121" s="136">
        <f>(B121*C121)</f>
        <v>7200000</v>
      </c>
    </row>
    <row r="122" spans="1:4" ht="25.5">
      <c r="A122" s="403" t="s">
        <v>430</v>
      </c>
      <c r="B122" s="383">
        <v>147.3333333</v>
      </c>
      <c r="C122" s="360">
        <v>6300</v>
      </c>
      <c r="D122" s="136">
        <f>(B122*C122)</f>
        <v>928199.9997899999</v>
      </c>
    </row>
    <row r="123" spans="1:4" ht="12.75">
      <c r="A123" s="199" t="s">
        <v>431</v>
      </c>
      <c r="B123" s="389">
        <v>50</v>
      </c>
      <c r="C123" s="377">
        <v>26000</v>
      </c>
      <c r="D123" s="136">
        <f>(B123*C123)</f>
        <v>1300000</v>
      </c>
    </row>
    <row r="124" spans="1:4" ht="12.75">
      <c r="A124" s="199" t="s">
        <v>432</v>
      </c>
      <c r="B124" s="389">
        <v>2</v>
      </c>
      <c r="C124" s="377">
        <v>65000</v>
      </c>
      <c r="D124" s="136">
        <f>(B124*C124)</f>
        <v>130000</v>
      </c>
    </row>
    <row r="125" spans="1:4" ht="12.75" hidden="1">
      <c r="A125" s="358" t="s">
        <v>424</v>
      </c>
      <c r="B125" s="359"/>
      <c r="C125" s="360"/>
      <c r="D125" s="357"/>
    </row>
    <row r="126" spans="1:4" ht="12.75" hidden="1">
      <c r="A126" s="363" t="s">
        <v>425</v>
      </c>
      <c r="B126" s="383">
        <v>879</v>
      </c>
      <c r="C126" s="360">
        <v>68000</v>
      </c>
      <c r="D126" s="357">
        <f>(B126*C126)</f>
        <v>59772000</v>
      </c>
    </row>
    <row r="127" spans="1:4" ht="12.75" hidden="1">
      <c r="A127" s="363" t="s">
        <v>426</v>
      </c>
      <c r="B127" s="383">
        <v>1082</v>
      </c>
      <c r="C127" s="360">
        <v>12000</v>
      </c>
      <c r="D127" s="357">
        <f>(B127*C127)</f>
        <v>12984000</v>
      </c>
    </row>
    <row r="128" spans="1:4" ht="12.75">
      <c r="A128" s="363" t="s">
        <v>423</v>
      </c>
      <c r="B128" s="383">
        <v>984</v>
      </c>
      <c r="C128" s="360">
        <v>1750</v>
      </c>
      <c r="D128" s="357">
        <f>(B128*C128)</f>
        <v>1722000</v>
      </c>
    </row>
    <row r="129" spans="1:4" ht="12.75">
      <c r="A129" s="358" t="s">
        <v>461</v>
      </c>
      <c r="B129" s="389"/>
      <c r="C129" s="377"/>
      <c r="D129" s="378"/>
    </row>
    <row r="130" spans="1:4" ht="12.75">
      <c r="A130" s="361" t="s">
        <v>429</v>
      </c>
      <c r="B130" s="389">
        <v>3.333333</v>
      </c>
      <c r="C130" s="377">
        <v>1200000</v>
      </c>
      <c r="D130" s="136">
        <f>(B130*C130)</f>
        <v>3999999.6</v>
      </c>
    </row>
    <row r="131" spans="1:4" ht="25.5">
      <c r="A131" s="364" t="s">
        <v>430</v>
      </c>
      <c r="B131" s="389">
        <v>73.666666</v>
      </c>
      <c r="C131" s="377">
        <v>6300</v>
      </c>
      <c r="D131" s="136">
        <f>(B131*C131)</f>
        <v>464099.99580000003</v>
      </c>
    </row>
    <row r="132" spans="1:4" ht="12.75">
      <c r="A132" s="199" t="s">
        <v>431</v>
      </c>
      <c r="B132" s="389">
        <v>25.6666666</v>
      </c>
      <c r="C132" s="377">
        <v>26000</v>
      </c>
      <c r="D132" s="136">
        <f>(B132*C132)</f>
        <v>667333.3316</v>
      </c>
    </row>
    <row r="133" spans="1:4" ht="12.75">
      <c r="A133" s="199" t="s">
        <v>432</v>
      </c>
      <c r="B133" s="389">
        <v>1</v>
      </c>
      <c r="C133" s="377">
        <v>65000</v>
      </c>
      <c r="D133" s="136">
        <f>(B133*C133)</f>
        <v>65000</v>
      </c>
    </row>
    <row r="134" spans="1:4" ht="12.75">
      <c r="A134" s="363" t="s">
        <v>423</v>
      </c>
      <c r="B134" s="383">
        <v>491.3333</v>
      </c>
      <c r="C134" s="360">
        <v>1750</v>
      </c>
      <c r="D134" s="357">
        <f>(B134*C134)</f>
        <v>859833.275</v>
      </c>
    </row>
    <row r="135" spans="1:4" ht="12.75">
      <c r="A135" s="358" t="s">
        <v>424</v>
      </c>
      <c r="B135" s="359"/>
      <c r="C135" s="360"/>
      <c r="D135" s="357"/>
    </row>
    <row r="136" spans="1:4" ht="12.75">
      <c r="A136" s="363" t="s">
        <v>425</v>
      </c>
      <c r="B136" s="383">
        <v>846</v>
      </c>
      <c r="C136" s="360">
        <v>68000</v>
      </c>
      <c r="D136" s="357">
        <f>(B136*C136)</f>
        <v>57528000</v>
      </c>
    </row>
    <row r="137" spans="1:4" ht="12.75">
      <c r="A137" s="363" t="s">
        <v>426</v>
      </c>
      <c r="B137" s="383">
        <v>1043</v>
      </c>
      <c r="C137" s="360">
        <v>12000</v>
      </c>
      <c r="D137" s="357">
        <f>(B137*C137)</f>
        <v>12516000</v>
      </c>
    </row>
    <row r="138" spans="1:4" ht="12.75" hidden="1">
      <c r="A138" s="363"/>
      <c r="B138" s="383"/>
      <c r="C138" s="360"/>
      <c r="D138" s="357"/>
    </row>
    <row r="139" spans="1:4" ht="16.5" customHeight="1" thickBot="1">
      <c r="A139" s="404" t="s">
        <v>433</v>
      </c>
      <c r="B139" s="405"/>
      <c r="C139" s="386"/>
      <c r="D139" s="406">
        <v>87380466</v>
      </c>
    </row>
    <row r="140" spans="1:5" ht="13.5" customHeight="1" thickBot="1">
      <c r="A140" s="404" t="s">
        <v>434</v>
      </c>
      <c r="B140" s="407"/>
      <c r="C140" s="408"/>
      <c r="D140" s="409">
        <f>SUM(D118,D139)</f>
        <v>793014648.475832</v>
      </c>
      <c r="E140" s="366"/>
    </row>
  </sheetData>
  <mergeCells count="14">
    <mergeCell ref="C1:D1"/>
    <mergeCell ref="C2:D2"/>
    <mergeCell ref="A50:A52"/>
    <mergeCell ref="B50:B52"/>
    <mergeCell ref="C50:C52"/>
    <mergeCell ref="D50:D52"/>
    <mergeCell ref="A6:A8"/>
    <mergeCell ref="B6:B8"/>
    <mergeCell ref="C6:C8"/>
    <mergeCell ref="D6:D8"/>
    <mergeCell ref="A91:A93"/>
    <mergeCell ref="B91:B93"/>
    <mergeCell ref="C91:C93"/>
    <mergeCell ref="D91:D93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  <rowBreaks count="2" manualBreakCount="2">
    <brk id="49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1:P22"/>
  <sheetViews>
    <sheetView workbookViewId="0" topLeftCell="A1">
      <selection activeCell="K5" sqref="K5"/>
    </sheetView>
  </sheetViews>
  <sheetFormatPr defaultColWidth="9.140625" defaultRowHeight="12.75"/>
  <cols>
    <col min="1" max="1" width="21.140625" style="155" customWidth="1"/>
    <col min="2" max="2" width="6.8515625" style="155" customWidth="1"/>
    <col min="3" max="3" width="7.57421875" style="155" customWidth="1"/>
    <col min="4" max="4" width="8.28125" style="155" customWidth="1"/>
    <col min="5" max="5" width="9.140625" style="155" customWidth="1"/>
    <col min="6" max="6" width="9.28125" style="155" customWidth="1"/>
    <col min="7" max="7" width="8.8515625" style="155" customWidth="1"/>
    <col min="8" max="8" width="8.28125" style="155" customWidth="1"/>
    <col min="9" max="9" width="7.421875" style="155" bestFit="1" customWidth="1"/>
    <col min="10" max="11" width="8.421875" style="155" customWidth="1"/>
    <col min="12" max="12" width="6.421875" style="155" customWidth="1"/>
    <col min="13" max="15" width="8.8515625" style="155" bestFit="1" customWidth="1"/>
    <col min="16" max="16" width="9.57421875" style="155" customWidth="1"/>
    <col min="17" max="16384" width="9.140625" style="155" customWidth="1"/>
  </cols>
  <sheetData>
    <row r="1" spans="1:16" ht="12.75">
      <c r="A1" s="154"/>
      <c r="B1" s="154"/>
      <c r="C1" s="154"/>
      <c r="D1" s="154"/>
      <c r="E1" s="154"/>
      <c r="F1" s="154"/>
      <c r="G1" s="154"/>
      <c r="H1" s="154"/>
      <c r="J1" s="156"/>
      <c r="K1" s="156"/>
      <c r="L1" s="156"/>
      <c r="M1" s="21" t="s">
        <v>475</v>
      </c>
      <c r="N1" s="21"/>
      <c r="O1" s="21"/>
      <c r="P1" s="21"/>
    </row>
    <row r="2" spans="1:16" ht="12.75">
      <c r="A2" s="154"/>
      <c r="B2" s="154"/>
      <c r="C2" s="154"/>
      <c r="D2" s="154"/>
      <c r="E2" s="154"/>
      <c r="F2" s="154"/>
      <c r="G2" s="154"/>
      <c r="H2" s="154"/>
      <c r="I2" s="157"/>
      <c r="J2" s="157"/>
      <c r="K2" s="157"/>
      <c r="L2" s="157"/>
      <c r="M2" s="276" t="s">
        <v>723</v>
      </c>
      <c r="N2" s="19"/>
      <c r="O2" s="19"/>
      <c r="P2" s="19"/>
    </row>
    <row r="3" spans="1:16" ht="12.75">
      <c r="A3" s="154"/>
      <c r="B3" s="154"/>
      <c r="C3" s="154"/>
      <c r="D3" s="154"/>
      <c r="E3" s="154"/>
      <c r="F3" s="154"/>
      <c r="G3" s="154"/>
      <c r="H3" s="154"/>
      <c r="I3" s="157"/>
      <c r="J3" s="157"/>
      <c r="K3" s="157"/>
      <c r="L3" s="157"/>
      <c r="M3" s="157"/>
      <c r="N3" s="157"/>
      <c r="O3" s="157"/>
      <c r="P3" s="158"/>
    </row>
    <row r="4" spans="1:16" ht="19.5">
      <c r="A4" s="159" t="s">
        <v>88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ht="19.5">
      <c r="A5" s="159" t="s">
        <v>441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ht="13.5" thickBot="1">
      <c r="A6" s="154"/>
      <c r="B6" s="160"/>
      <c r="C6" s="160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61" t="s">
        <v>0</v>
      </c>
    </row>
    <row r="7" spans="1:16" ht="15.75" customHeight="1" thickBot="1">
      <c r="A7" s="162"/>
      <c r="B7" s="163" t="s">
        <v>89</v>
      </c>
      <c r="C7" s="685" t="s">
        <v>324</v>
      </c>
      <c r="D7" s="682" t="s">
        <v>90</v>
      </c>
      <c r="E7" s="683"/>
      <c r="F7" s="684"/>
      <c r="G7" s="682" t="s">
        <v>91</v>
      </c>
      <c r="H7" s="683"/>
      <c r="I7" s="683"/>
      <c r="J7" s="683"/>
      <c r="K7" s="683"/>
      <c r="L7" s="683"/>
      <c r="M7" s="684"/>
      <c r="N7" s="679" t="s">
        <v>241</v>
      </c>
      <c r="O7" s="680"/>
      <c r="P7" s="681"/>
    </row>
    <row r="8" spans="1:16" ht="15.75" customHeight="1">
      <c r="A8" s="164" t="s">
        <v>92</v>
      </c>
      <c r="B8" s="165" t="s">
        <v>93</v>
      </c>
      <c r="C8" s="686"/>
      <c r="D8" s="166" t="s">
        <v>693</v>
      </c>
      <c r="E8" s="167" t="s">
        <v>94</v>
      </c>
      <c r="F8" s="168" t="s">
        <v>95</v>
      </c>
      <c r="G8" s="166" t="s">
        <v>96</v>
      </c>
      <c r="H8" s="167" t="s">
        <v>97</v>
      </c>
      <c r="I8" s="167" t="s">
        <v>98</v>
      </c>
      <c r="J8" s="169" t="s">
        <v>99</v>
      </c>
      <c r="K8" s="169" t="s">
        <v>465</v>
      </c>
      <c r="L8" s="169" t="s">
        <v>5</v>
      </c>
      <c r="M8" s="168" t="s">
        <v>95</v>
      </c>
      <c r="N8" s="170" t="s">
        <v>100</v>
      </c>
      <c r="O8" s="169" t="s">
        <v>101</v>
      </c>
      <c r="P8" s="168" t="s">
        <v>102</v>
      </c>
    </row>
    <row r="9" spans="1:16" ht="15.75" customHeight="1" thickBot="1">
      <c r="A9" s="186" t="s">
        <v>103</v>
      </c>
      <c r="B9" s="187" t="s">
        <v>104</v>
      </c>
      <c r="C9" s="188">
        <v>40909</v>
      </c>
      <c r="D9" s="189" t="s">
        <v>105</v>
      </c>
      <c r="E9" s="190" t="s">
        <v>106</v>
      </c>
      <c r="F9" s="191" t="s">
        <v>107</v>
      </c>
      <c r="G9" s="189" t="s">
        <v>108</v>
      </c>
      <c r="H9" s="190" t="s">
        <v>109</v>
      </c>
      <c r="I9" s="190" t="s">
        <v>14</v>
      </c>
      <c r="J9" s="192" t="s">
        <v>110</v>
      </c>
      <c r="K9" s="192" t="s">
        <v>464</v>
      </c>
      <c r="L9" s="192" t="s">
        <v>14</v>
      </c>
      <c r="M9" s="191" t="s">
        <v>111</v>
      </c>
      <c r="N9" s="193" t="s">
        <v>112</v>
      </c>
      <c r="O9" s="192" t="s">
        <v>112</v>
      </c>
      <c r="P9" s="191" t="s">
        <v>113</v>
      </c>
    </row>
    <row r="10" spans="1:16" s="171" customFormat="1" ht="18" customHeight="1">
      <c r="A10" s="172" t="s">
        <v>114</v>
      </c>
      <c r="B10" s="194"/>
      <c r="C10" s="309">
        <v>63</v>
      </c>
      <c r="D10" s="567">
        <v>69749</v>
      </c>
      <c r="E10" s="310">
        <f aca="true" t="shared" si="0" ref="E10:E17">M10-D10</f>
        <v>131592</v>
      </c>
      <c r="F10" s="311">
        <f aca="true" t="shared" si="1" ref="F10:F17">SUM(D10:E10)</f>
        <v>201341</v>
      </c>
      <c r="G10" s="615">
        <v>80286</v>
      </c>
      <c r="H10" s="580">
        <v>21719</v>
      </c>
      <c r="I10" s="580">
        <v>99336</v>
      </c>
      <c r="J10" s="275"/>
      <c r="K10" s="275"/>
      <c r="L10" s="275"/>
      <c r="M10" s="311">
        <f aca="true" t="shared" si="2" ref="M10:M17">SUM(G10:L10)</f>
        <v>201341</v>
      </c>
      <c r="N10" s="312">
        <f aca="true" t="shared" si="3" ref="N10:N17">E10</f>
        <v>131592</v>
      </c>
      <c r="O10" s="313"/>
      <c r="P10" s="314">
        <f aca="true" t="shared" si="4" ref="P10:P17">N10-O10</f>
        <v>131592</v>
      </c>
    </row>
    <row r="11" spans="1:16" s="171" customFormat="1" ht="18" customHeight="1">
      <c r="A11" s="172" t="s">
        <v>328</v>
      </c>
      <c r="B11" s="194"/>
      <c r="C11" s="577">
        <v>106</v>
      </c>
      <c r="D11" s="652">
        <v>44732</v>
      </c>
      <c r="E11" s="310">
        <f t="shared" si="0"/>
        <v>17614</v>
      </c>
      <c r="F11" s="175">
        <f t="shared" si="1"/>
        <v>62346</v>
      </c>
      <c r="G11" s="578">
        <v>31357</v>
      </c>
      <c r="H11" s="579">
        <v>4232</v>
      </c>
      <c r="I11" s="580">
        <v>26757</v>
      </c>
      <c r="J11" s="275"/>
      <c r="K11" s="275"/>
      <c r="L11" s="275"/>
      <c r="M11" s="311">
        <f t="shared" si="2"/>
        <v>62346</v>
      </c>
      <c r="N11" s="312">
        <f t="shared" si="3"/>
        <v>17614</v>
      </c>
      <c r="O11" s="313"/>
      <c r="P11" s="314">
        <f t="shared" si="4"/>
        <v>17614</v>
      </c>
    </row>
    <row r="12" spans="1:16" s="178" customFormat="1" ht="18" customHeight="1">
      <c r="A12" s="173" t="s">
        <v>79</v>
      </c>
      <c r="B12" s="196">
        <v>407</v>
      </c>
      <c r="C12" s="277">
        <v>49</v>
      </c>
      <c r="D12" s="618">
        <v>29887</v>
      </c>
      <c r="E12" s="579">
        <f t="shared" si="0"/>
        <v>171337</v>
      </c>
      <c r="F12" s="175">
        <f t="shared" si="1"/>
        <v>201224</v>
      </c>
      <c r="G12" s="616">
        <v>98004</v>
      </c>
      <c r="H12" s="581">
        <v>26379</v>
      </c>
      <c r="I12" s="581">
        <v>76841</v>
      </c>
      <c r="J12" s="176"/>
      <c r="K12" s="176"/>
      <c r="L12" s="176"/>
      <c r="M12" s="175">
        <f t="shared" si="2"/>
        <v>201224</v>
      </c>
      <c r="N12" s="312">
        <f t="shared" si="3"/>
        <v>171337</v>
      </c>
      <c r="O12" s="273">
        <v>93936</v>
      </c>
      <c r="P12" s="177">
        <f t="shared" si="4"/>
        <v>77401</v>
      </c>
    </row>
    <row r="13" spans="1:16" s="178" customFormat="1" ht="18" customHeight="1">
      <c r="A13" s="173" t="s">
        <v>115</v>
      </c>
      <c r="B13" s="196">
        <v>934</v>
      </c>
      <c r="C13" s="277">
        <v>11.5</v>
      </c>
      <c r="D13" s="629">
        <v>3003</v>
      </c>
      <c r="E13" s="579">
        <f t="shared" si="0"/>
        <v>31755</v>
      </c>
      <c r="F13" s="175">
        <f t="shared" si="1"/>
        <v>34758</v>
      </c>
      <c r="G13" s="616">
        <v>25668</v>
      </c>
      <c r="H13" s="581">
        <v>6757</v>
      </c>
      <c r="I13" s="581">
        <v>2333</v>
      </c>
      <c r="J13" s="176"/>
      <c r="K13" s="176"/>
      <c r="L13" s="176"/>
      <c r="M13" s="175">
        <f t="shared" si="2"/>
        <v>34758</v>
      </c>
      <c r="N13" s="312">
        <f t="shared" si="3"/>
        <v>31755</v>
      </c>
      <c r="O13" s="273">
        <v>33202</v>
      </c>
      <c r="P13" s="177">
        <f t="shared" si="4"/>
        <v>-1447</v>
      </c>
    </row>
    <row r="14" spans="1:16" ht="18" customHeight="1">
      <c r="A14" s="173" t="s">
        <v>116</v>
      </c>
      <c r="B14" s="197">
        <v>863</v>
      </c>
      <c r="C14" s="653">
        <v>93</v>
      </c>
      <c r="D14" s="581">
        <v>40646</v>
      </c>
      <c r="E14" s="579">
        <f t="shared" si="0"/>
        <v>348384</v>
      </c>
      <c r="F14" s="175">
        <f t="shared" si="1"/>
        <v>389030</v>
      </c>
      <c r="G14" s="631">
        <v>196168</v>
      </c>
      <c r="H14" s="568">
        <v>52735</v>
      </c>
      <c r="I14" s="568">
        <v>131901</v>
      </c>
      <c r="J14" s="581">
        <v>6932</v>
      </c>
      <c r="K14" s="174"/>
      <c r="L14" s="581">
        <v>1294</v>
      </c>
      <c r="M14" s="175">
        <f t="shared" si="2"/>
        <v>389030</v>
      </c>
      <c r="N14" s="312">
        <f t="shared" si="3"/>
        <v>348384</v>
      </c>
      <c r="O14" s="274">
        <v>209863</v>
      </c>
      <c r="P14" s="177">
        <f t="shared" si="4"/>
        <v>138521</v>
      </c>
    </row>
    <row r="15" spans="1:16" ht="18" customHeight="1">
      <c r="A15" s="179" t="s">
        <v>242</v>
      </c>
      <c r="B15" s="197">
        <v>959</v>
      </c>
      <c r="C15" s="630">
        <v>106</v>
      </c>
      <c r="D15" s="581">
        <v>83713</v>
      </c>
      <c r="E15" s="579">
        <f t="shared" si="0"/>
        <v>360490</v>
      </c>
      <c r="F15" s="175">
        <f t="shared" si="1"/>
        <v>444203</v>
      </c>
      <c r="G15" s="631">
        <v>232448</v>
      </c>
      <c r="H15" s="568">
        <v>60085</v>
      </c>
      <c r="I15" s="568">
        <v>131855</v>
      </c>
      <c r="J15" s="581">
        <v>7147</v>
      </c>
      <c r="K15" s="174"/>
      <c r="L15" s="568">
        <v>12668</v>
      </c>
      <c r="M15" s="175">
        <f t="shared" si="2"/>
        <v>444203</v>
      </c>
      <c r="N15" s="312">
        <f t="shared" si="3"/>
        <v>360490</v>
      </c>
      <c r="O15" s="655">
        <v>353304</v>
      </c>
      <c r="P15" s="177">
        <f t="shared" si="4"/>
        <v>7186</v>
      </c>
    </row>
    <row r="16" spans="1:16" s="171" customFormat="1" ht="18" customHeight="1">
      <c r="A16" s="179" t="s">
        <v>463</v>
      </c>
      <c r="B16" s="197"/>
      <c r="C16" s="280">
        <v>9.5</v>
      </c>
      <c r="D16" s="617">
        <v>10550</v>
      </c>
      <c r="E16" s="310">
        <f t="shared" si="0"/>
        <v>39095</v>
      </c>
      <c r="F16" s="175">
        <f t="shared" si="1"/>
        <v>49645</v>
      </c>
      <c r="G16" s="616">
        <v>18970</v>
      </c>
      <c r="H16" s="581">
        <v>5164</v>
      </c>
      <c r="I16" s="581">
        <v>25511</v>
      </c>
      <c r="J16" s="174"/>
      <c r="K16" s="174"/>
      <c r="L16" s="174"/>
      <c r="M16" s="175">
        <f t="shared" si="2"/>
        <v>49645</v>
      </c>
      <c r="N16" s="312">
        <f t="shared" si="3"/>
        <v>39095</v>
      </c>
      <c r="O16" s="174"/>
      <c r="P16" s="177">
        <f t="shared" si="4"/>
        <v>39095</v>
      </c>
    </row>
    <row r="17" spans="1:16" s="178" customFormat="1" ht="18" customHeight="1">
      <c r="A17" s="180" t="s">
        <v>117</v>
      </c>
      <c r="B17" s="196">
        <v>114</v>
      </c>
      <c r="C17" s="277">
        <v>7.5</v>
      </c>
      <c r="D17" s="618">
        <v>838</v>
      </c>
      <c r="E17" s="310">
        <f t="shared" si="0"/>
        <v>21405</v>
      </c>
      <c r="F17" s="175">
        <f t="shared" si="1"/>
        <v>22243</v>
      </c>
      <c r="G17" s="616">
        <v>14650</v>
      </c>
      <c r="H17" s="581">
        <v>3871</v>
      </c>
      <c r="I17" s="581">
        <v>3722</v>
      </c>
      <c r="J17" s="176"/>
      <c r="K17" s="176"/>
      <c r="L17" s="176"/>
      <c r="M17" s="175">
        <f t="shared" si="2"/>
        <v>22243</v>
      </c>
      <c r="N17" s="312">
        <f t="shared" si="3"/>
        <v>21405</v>
      </c>
      <c r="O17" s="273">
        <v>15716</v>
      </c>
      <c r="P17" s="177">
        <f t="shared" si="4"/>
        <v>5689</v>
      </c>
    </row>
    <row r="18" spans="1:16" ht="18" customHeight="1">
      <c r="A18" s="185" t="s">
        <v>694</v>
      </c>
      <c r="B18" s="198">
        <f aca="true" t="shared" si="5" ref="B18:P18">SUM(B10:B17)</f>
        <v>3277</v>
      </c>
      <c r="C18" s="195">
        <f t="shared" si="5"/>
        <v>445.5</v>
      </c>
      <c r="D18" s="619">
        <f t="shared" si="5"/>
        <v>283118</v>
      </c>
      <c r="E18" s="182">
        <f t="shared" si="5"/>
        <v>1121672</v>
      </c>
      <c r="F18" s="183">
        <f t="shared" si="5"/>
        <v>1404790</v>
      </c>
      <c r="G18" s="181">
        <f t="shared" si="5"/>
        <v>697551</v>
      </c>
      <c r="H18" s="182">
        <f t="shared" si="5"/>
        <v>180942</v>
      </c>
      <c r="I18" s="619">
        <f t="shared" si="5"/>
        <v>498256</v>
      </c>
      <c r="J18" s="182">
        <f t="shared" si="5"/>
        <v>14079</v>
      </c>
      <c r="K18" s="182">
        <f t="shared" si="5"/>
        <v>0</v>
      </c>
      <c r="L18" s="182">
        <f t="shared" si="5"/>
        <v>13962</v>
      </c>
      <c r="M18" s="183">
        <f t="shared" si="5"/>
        <v>1404790</v>
      </c>
      <c r="N18" s="458">
        <f t="shared" si="5"/>
        <v>1121672</v>
      </c>
      <c r="O18" s="182">
        <f t="shared" si="5"/>
        <v>706021</v>
      </c>
      <c r="P18" s="183">
        <f t="shared" si="5"/>
        <v>415651</v>
      </c>
    </row>
    <row r="19" spans="1:16" s="154" customFormat="1" ht="13.5" thickBot="1">
      <c r="A19" s="202" t="s">
        <v>118</v>
      </c>
      <c r="B19" s="315"/>
      <c r="C19" s="620">
        <v>65</v>
      </c>
      <c r="D19" s="582">
        <v>13538</v>
      </c>
      <c r="E19" s="316">
        <f>M19-D19</f>
        <v>520036</v>
      </c>
      <c r="F19" s="317">
        <f>SUM(D19:E19)</f>
        <v>533574</v>
      </c>
      <c r="G19" s="654">
        <v>150008</v>
      </c>
      <c r="H19" s="621">
        <v>42756</v>
      </c>
      <c r="I19" s="621">
        <v>73384</v>
      </c>
      <c r="J19" s="316"/>
      <c r="K19" s="316">
        <v>266156</v>
      </c>
      <c r="L19" s="316">
        <v>1270</v>
      </c>
      <c r="M19" s="319">
        <f>SUM(G19:L19)</f>
        <v>533574</v>
      </c>
      <c r="N19" s="318">
        <f>E19</f>
        <v>520036</v>
      </c>
      <c r="O19" s="316">
        <v>232967</v>
      </c>
      <c r="P19" s="317">
        <f>N19-O19</f>
        <v>287069</v>
      </c>
    </row>
    <row r="20" spans="1:16" s="154" customFormat="1" ht="13.5" thickBot="1">
      <c r="A20" s="203" t="s">
        <v>126</v>
      </c>
      <c r="B20" s="320">
        <f aca="true" t="shared" si="6" ref="B20:P20">SUM(B18:B19)</f>
        <v>3277</v>
      </c>
      <c r="C20" s="321">
        <f t="shared" si="6"/>
        <v>510.5</v>
      </c>
      <c r="D20" s="459">
        <f t="shared" si="6"/>
        <v>296656</v>
      </c>
      <c r="E20" s="459">
        <f t="shared" si="6"/>
        <v>1641708</v>
      </c>
      <c r="F20" s="460">
        <f t="shared" si="6"/>
        <v>1938364</v>
      </c>
      <c r="G20" s="461">
        <f t="shared" si="6"/>
        <v>847559</v>
      </c>
      <c r="H20" s="459">
        <f t="shared" si="6"/>
        <v>223698</v>
      </c>
      <c r="I20" s="459">
        <f t="shared" si="6"/>
        <v>571640</v>
      </c>
      <c r="J20" s="459">
        <f t="shared" si="6"/>
        <v>14079</v>
      </c>
      <c r="K20" s="459">
        <f t="shared" si="6"/>
        <v>266156</v>
      </c>
      <c r="L20" s="459">
        <f t="shared" si="6"/>
        <v>15232</v>
      </c>
      <c r="M20" s="460">
        <f t="shared" si="6"/>
        <v>1938364</v>
      </c>
      <c r="N20" s="461">
        <f t="shared" si="6"/>
        <v>1641708</v>
      </c>
      <c r="O20" s="459">
        <f t="shared" si="6"/>
        <v>938988</v>
      </c>
      <c r="P20" s="462">
        <f t="shared" si="6"/>
        <v>702720</v>
      </c>
    </row>
    <row r="21" spans="1:16" s="154" customFormat="1" ht="12.75">
      <c r="A21" s="202" t="s">
        <v>692</v>
      </c>
      <c r="B21" s="322"/>
      <c r="C21" s="323">
        <v>99</v>
      </c>
      <c r="D21" s="463"/>
      <c r="E21" s="463"/>
      <c r="F21" s="464"/>
      <c r="G21" s="465"/>
      <c r="H21" s="463"/>
      <c r="I21" s="463"/>
      <c r="J21" s="463"/>
      <c r="K21" s="463"/>
      <c r="L21" s="463"/>
      <c r="M21" s="466"/>
      <c r="N21" s="465"/>
      <c r="O21" s="463"/>
      <c r="P21" s="464"/>
    </row>
    <row r="22" spans="1:16" s="154" customFormat="1" ht="13.5" thickBot="1">
      <c r="A22" s="184" t="s">
        <v>3</v>
      </c>
      <c r="B22" s="324">
        <f aca="true" t="shared" si="7" ref="B22:P22">SUM(B20:B21)</f>
        <v>3277</v>
      </c>
      <c r="C22" s="325">
        <f t="shared" si="7"/>
        <v>609.5</v>
      </c>
      <c r="D22" s="467">
        <f t="shared" si="7"/>
        <v>296656</v>
      </c>
      <c r="E22" s="467">
        <f t="shared" si="7"/>
        <v>1641708</v>
      </c>
      <c r="F22" s="468">
        <f t="shared" si="7"/>
        <v>1938364</v>
      </c>
      <c r="G22" s="469">
        <f t="shared" si="7"/>
        <v>847559</v>
      </c>
      <c r="H22" s="467">
        <f t="shared" si="7"/>
        <v>223698</v>
      </c>
      <c r="I22" s="467">
        <f t="shared" si="7"/>
        <v>571640</v>
      </c>
      <c r="J22" s="467">
        <f t="shared" si="7"/>
        <v>14079</v>
      </c>
      <c r="K22" s="467">
        <f t="shared" si="7"/>
        <v>266156</v>
      </c>
      <c r="L22" s="467">
        <f t="shared" si="7"/>
        <v>15232</v>
      </c>
      <c r="M22" s="468">
        <f t="shared" si="7"/>
        <v>1938364</v>
      </c>
      <c r="N22" s="469">
        <f t="shared" si="7"/>
        <v>1641708</v>
      </c>
      <c r="O22" s="467">
        <f t="shared" si="7"/>
        <v>938988</v>
      </c>
      <c r="P22" s="470">
        <f t="shared" si="7"/>
        <v>702720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8"/>
  <dimension ref="A1:GL86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1" sqref="M51"/>
    </sheetView>
  </sheetViews>
  <sheetFormatPr defaultColWidth="9.140625" defaultRowHeight="12.75"/>
  <cols>
    <col min="1" max="1" width="36.28125" style="0" customWidth="1"/>
    <col min="2" max="3" width="8.140625" style="17" customWidth="1"/>
    <col min="4" max="4" width="8.00390625" style="17" bestFit="1" customWidth="1"/>
    <col min="5" max="6" width="8.140625" style="17" customWidth="1"/>
    <col min="7" max="7" width="8.140625" style="70" customWidth="1"/>
    <col min="8" max="8" width="0.9921875" style="70" customWidth="1"/>
    <col min="9" max="13" width="8.140625" style="0" customWidth="1"/>
    <col min="14" max="14" width="8.140625" style="23" customWidth="1"/>
  </cols>
  <sheetData>
    <row r="1" spans="10:13" ht="12.75">
      <c r="J1" s="694" t="s">
        <v>345</v>
      </c>
      <c r="K1" s="694"/>
      <c r="L1" s="694"/>
      <c r="M1" s="694"/>
    </row>
    <row r="2" spans="1:14" ht="12.75">
      <c r="A2" s="1"/>
      <c r="I2" s="1"/>
      <c r="J2" s="693" t="s">
        <v>723</v>
      </c>
      <c r="K2" s="693"/>
      <c r="L2" s="693"/>
      <c r="M2" s="693"/>
      <c r="N2" s="22"/>
    </row>
    <row r="3" spans="1:14" ht="17.25" customHeight="1">
      <c r="A3" s="99" t="s">
        <v>446</v>
      </c>
      <c r="B3" s="18"/>
      <c r="C3" s="18"/>
      <c r="D3" s="18"/>
      <c r="E3" s="18"/>
      <c r="F3" s="18"/>
      <c r="G3" s="71"/>
      <c r="H3" s="71"/>
      <c r="I3" s="2"/>
      <c r="J3" s="2"/>
      <c r="K3" s="2"/>
      <c r="L3" s="2"/>
      <c r="M3" s="2"/>
      <c r="N3" s="67"/>
    </row>
    <row r="4" spans="1:14" ht="19.5">
      <c r="A4" s="4" t="s">
        <v>443</v>
      </c>
      <c r="B4" s="18"/>
      <c r="C4" s="18"/>
      <c r="D4" s="18"/>
      <c r="E4" s="18"/>
      <c r="F4" s="18"/>
      <c r="G4" s="71"/>
      <c r="H4" s="71"/>
      <c r="I4" s="2"/>
      <c r="J4" s="2"/>
      <c r="K4" s="2"/>
      <c r="L4" s="2"/>
      <c r="M4" s="2"/>
      <c r="N4" s="67"/>
    </row>
    <row r="5" spans="1:14" ht="0.75" customHeight="1" thickBot="1">
      <c r="A5" s="45"/>
      <c r="B5" s="18"/>
      <c r="C5" s="18"/>
      <c r="D5" s="18"/>
      <c r="E5" s="18"/>
      <c r="F5" s="18"/>
      <c r="G5" s="71"/>
      <c r="H5" s="71"/>
      <c r="I5" s="2"/>
      <c r="J5" s="2"/>
      <c r="K5" s="2"/>
      <c r="L5" s="2"/>
      <c r="M5" s="2"/>
      <c r="N5" s="22" t="s">
        <v>0</v>
      </c>
    </row>
    <row r="6" spans="1:14" ht="15.75">
      <c r="A6" s="72" t="s">
        <v>442</v>
      </c>
      <c r="B6" s="687" t="s">
        <v>77</v>
      </c>
      <c r="C6" s="688"/>
      <c r="D6" s="688"/>
      <c r="E6" s="688"/>
      <c r="F6" s="688"/>
      <c r="G6" s="689"/>
      <c r="H6" s="83"/>
      <c r="I6" s="687" t="s">
        <v>78</v>
      </c>
      <c r="J6" s="688"/>
      <c r="K6" s="688"/>
      <c r="L6" s="688"/>
      <c r="M6" s="688"/>
      <c r="N6" s="689"/>
    </row>
    <row r="7" spans="1:14" ht="12.75">
      <c r="A7" s="73"/>
      <c r="B7" s="77" t="s">
        <v>4</v>
      </c>
      <c r="C7" s="78" t="s">
        <v>5</v>
      </c>
      <c r="D7" s="78" t="s">
        <v>6</v>
      </c>
      <c r="E7" s="78" t="s">
        <v>7</v>
      </c>
      <c r="F7" s="78" t="s">
        <v>8</v>
      </c>
      <c r="G7" s="79" t="s">
        <v>447</v>
      </c>
      <c r="H7" s="85"/>
      <c r="I7" s="77" t="s">
        <v>4</v>
      </c>
      <c r="J7" s="78" t="s">
        <v>5</v>
      </c>
      <c r="K7" s="78" t="s">
        <v>6</v>
      </c>
      <c r="L7" s="78" t="s">
        <v>9</v>
      </c>
      <c r="M7" s="78" t="s">
        <v>8</v>
      </c>
      <c r="N7" s="79" t="s">
        <v>447</v>
      </c>
    </row>
    <row r="8" spans="1:14" ht="13.5" thickBot="1">
      <c r="A8" s="74"/>
      <c r="B8" s="130" t="s">
        <v>10</v>
      </c>
      <c r="C8" s="131" t="s">
        <v>10</v>
      </c>
      <c r="D8" s="131" t="s">
        <v>11</v>
      </c>
      <c r="E8" s="131" t="s">
        <v>83</v>
      </c>
      <c r="F8" s="131" t="s">
        <v>12</v>
      </c>
      <c r="G8" s="132" t="s">
        <v>68</v>
      </c>
      <c r="H8" s="84"/>
      <c r="I8" s="130" t="s">
        <v>13</v>
      </c>
      <c r="J8" s="131" t="s">
        <v>14</v>
      </c>
      <c r="K8" s="131" t="s">
        <v>15</v>
      </c>
      <c r="L8" s="131"/>
      <c r="M8" s="131" t="s">
        <v>76</v>
      </c>
      <c r="N8" s="132" t="s">
        <v>16</v>
      </c>
    </row>
    <row r="9" spans="1:194" ht="12.75">
      <c r="A9" s="75" t="s">
        <v>249</v>
      </c>
      <c r="B9" s="60"/>
      <c r="C9" s="61"/>
      <c r="D9" s="452">
        <v>16066</v>
      </c>
      <c r="E9" s="61"/>
      <c r="F9" s="334">
        <v>16900</v>
      </c>
      <c r="G9" s="68">
        <f>SUM(B9:F9)</f>
        <v>32966</v>
      </c>
      <c r="H9" s="86"/>
      <c r="I9" s="62"/>
      <c r="J9" s="61"/>
      <c r="K9" s="622">
        <v>8193</v>
      </c>
      <c r="L9" s="61"/>
      <c r="M9" s="61"/>
      <c r="N9" s="68">
        <f>SUM(I9:M9)</f>
        <v>8193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</row>
    <row r="10" spans="1:14" ht="12.75">
      <c r="A10" s="76" t="s">
        <v>250</v>
      </c>
      <c r="B10" s="59"/>
      <c r="C10" s="55"/>
      <c r="D10" s="55"/>
      <c r="E10" s="55"/>
      <c r="F10" s="55"/>
      <c r="G10" s="57">
        <f>SUM(B10:F10)</f>
        <v>0</v>
      </c>
      <c r="H10" s="87"/>
      <c r="I10" s="59">
        <v>15240</v>
      </c>
      <c r="J10" s="55"/>
      <c r="K10" s="55">
        <v>690</v>
      </c>
      <c r="L10" s="55"/>
      <c r="M10" s="55"/>
      <c r="N10" s="57">
        <f>SUM(I10:M10)</f>
        <v>15930</v>
      </c>
    </row>
    <row r="11" spans="1:14" ht="12.75">
      <c r="A11" s="290" t="s">
        <v>251</v>
      </c>
      <c r="B11" s="59"/>
      <c r="C11" s="55"/>
      <c r="D11" s="55"/>
      <c r="E11" s="55"/>
      <c r="F11" s="55"/>
      <c r="G11" s="57">
        <f>SUM(B11:F11)</f>
        <v>0</v>
      </c>
      <c r="H11" s="87"/>
      <c r="I11" s="59">
        <v>5334</v>
      </c>
      <c r="J11" s="55"/>
      <c r="K11" s="55"/>
      <c r="L11" s="55"/>
      <c r="M11" s="55"/>
      <c r="N11" s="57">
        <f>SUM(I11:M11)</f>
        <v>5334</v>
      </c>
    </row>
    <row r="12" spans="1:14" ht="12.75">
      <c r="A12" s="289" t="s">
        <v>252</v>
      </c>
      <c r="B12" s="58">
        <f>SUM(B13:B15)</f>
        <v>0</v>
      </c>
      <c r="C12" s="65">
        <f>SUM(C13:C15)</f>
        <v>0</v>
      </c>
      <c r="D12" s="65">
        <f>SUM(D13:D18)</f>
        <v>9465</v>
      </c>
      <c r="E12" s="65">
        <f>SUM(E13:E18)</f>
        <v>0</v>
      </c>
      <c r="F12" s="65">
        <f>SUM(F13:F18)</f>
        <v>0</v>
      </c>
      <c r="G12" s="65">
        <f>SUM(G13:G18)</f>
        <v>9465</v>
      </c>
      <c r="H12" s="65">
        <f>SUM(H13:H17)</f>
        <v>0</v>
      </c>
      <c r="I12" s="65">
        <f>SUM(I13:I17)</f>
        <v>254</v>
      </c>
      <c r="J12" s="65">
        <f>SUM(J13:J18)</f>
        <v>12853</v>
      </c>
      <c r="K12" s="65">
        <f>SUM(K13:K18)</f>
        <v>0</v>
      </c>
      <c r="L12" s="65">
        <f>SUM(L13:L18)</f>
        <v>0</v>
      </c>
      <c r="M12" s="65">
        <f>SUM(M13:M18)</f>
        <v>0</v>
      </c>
      <c r="N12" s="65">
        <f>SUM(N13:N18)</f>
        <v>13107</v>
      </c>
    </row>
    <row r="13" spans="1:14" ht="12.75">
      <c r="A13" s="307" t="s">
        <v>455</v>
      </c>
      <c r="B13" s="63"/>
      <c r="C13" s="64"/>
      <c r="D13" s="308"/>
      <c r="E13" s="64"/>
      <c r="F13" s="308"/>
      <c r="G13" s="69">
        <f>SUM(B13:F13)</f>
        <v>0</v>
      </c>
      <c r="H13" s="87"/>
      <c r="I13" s="63"/>
      <c r="J13" s="63">
        <v>1524</v>
      </c>
      <c r="K13" s="63">
        <f>SUM(K15:K20)</f>
        <v>0</v>
      </c>
      <c r="L13" s="63">
        <f>SUM(L15:L20)</f>
        <v>0</v>
      </c>
      <c r="M13" s="63">
        <f>SUM(M15:M20)</f>
        <v>0</v>
      </c>
      <c r="N13" s="69">
        <f aca="true" t="shared" si="0" ref="N13:N24">SUM(I13:M13)</f>
        <v>1524</v>
      </c>
    </row>
    <row r="14" spans="1:14" ht="12.75">
      <c r="A14" s="307" t="s">
        <v>435</v>
      </c>
      <c r="B14" s="63"/>
      <c r="C14" s="64"/>
      <c r="D14" s="64">
        <v>9465</v>
      </c>
      <c r="E14" s="64"/>
      <c r="F14" s="308"/>
      <c r="G14" s="69">
        <f>SUM(B14:F14)</f>
        <v>9465</v>
      </c>
      <c r="H14" s="87"/>
      <c r="I14" s="63">
        <v>254</v>
      </c>
      <c r="J14" s="327">
        <v>10885</v>
      </c>
      <c r="K14" s="327"/>
      <c r="L14" s="327"/>
      <c r="M14" s="327"/>
      <c r="N14" s="69">
        <f t="shared" si="0"/>
        <v>11139</v>
      </c>
    </row>
    <row r="15" spans="1:14" ht="12.75">
      <c r="A15" s="307" t="s">
        <v>697</v>
      </c>
      <c r="B15" s="63"/>
      <c r="C15" s="64"/>
      <c r="D15" s="64"/>
      <c r="E15" s="64"/>
      <c r="F15" s="308"/>
      <c r="G15" s="69">
        <f>SUM(B15:F15)</f>
        <v>0</v>
      </c>
      <c r="H15" s="87"/>
      <c r="I15" s="63"/>
      <c r="J15" s="623">
        <v>188</v>
      </c>
      <c r="K15" s="64"/>
      <c r="L15" s="64"/>
      <c r="M15" s="64"/>
      <c r="N15" s="69">
        <f t="shared" si="0"/>
        <v>188</v>
      </c>
    </row>
    <row r="16" spans="1:14" ht="12.75">
      <c r="A16" s="650" t="s">
        <v>721</v>
      </c>
      <c r="B16" s="63"/>
      <c r="C16" s="64"/>
      <c r="D16" s="64"/>
      <c r="E16" s="64"/>
      <c r="F16" s="308"/>
      <c r="G16" s="69"/>
      <c r="H16" s="87"/>
      <c r="I16" s="63"/>
      <c r="J16" s="570">
        <v>256</v>
      </c>
      <c r="K16" s="64"/>
      <c r="L16" s="64"/>
      <c r="M16" s="64"/>
      <c r="N16" s="69">
        <f t="shared" si="0"/>
        <v>256</v>
      </c>
    </row>
    <row r="17" spans="1:14" ht="12.75">
      <c r="A17" s="307" t="s">
        <v>344</v>
      </c>
      <c r="B17" s="63"/>
      <c r="C17" s="64"/>
      <c r="D17" s="64"/>
      <c r="E17" s="64"/>
      <c r="F17" s="308"/>
      <c r="G17" s="69">
        <f aca="true" t="shared" si="1" ref="G17:G29">SUM(B17:F17)</f>
        <v>0</v>
      </c>
      <c r="H17" s="87"/>
      <c r="I17" s="63"/>
      <c r="J17" s="64"/>
      <c r="K17" s="64"/>
      <c r="L17" s="64"/>
      <c r="M17" s="64"/>
      <c r="N17" s="69">
        <f t="shared" si="0"/>
        <v>0</v>
      </c>
    </row>
    <row r="18" spans="1:14" ht="12.75">
      <c r="A18" s="307" t="s">
        <v>435</v>
      </c>
      <c r="B18" s="63"/>
      <c r="C18" s="64"/>
      <c r="D18" s="64"/>
      <c r="E18" s="64"/>
      <c r="F18" s="64"/>
      <c r="G18" s="69">
        <f t="shared" si="1"/>
        <v>0</v>
      </c>
      <c r="H18" s="87"/>
      <c r="I18" s="63"/>
      <c r="J18" s="64"/>
      <c r="K18" s="64"/>
      <c r="L18" s="64"/>
      <c r="M18" s="64"/>
      <c r="N18" s="69">
        <f t="shared" si="0"/>
        <v>0</v>
      </c>
    </row>
    <row r="19" spans="1:14" ht="12.75">
      <c r="A19" s="328" t="s">
        <v>333</v>
      </c>
      <c r="B19" s="63"/>
      <c r="C19" s="64"/>
      <c r="D19" s="295"/>
      <c r="E19" s="64"/>
      <c r="F19" s="308"/>
      <c r="G19" s="302">
        <f t="shared" si="1"/>
        <v>0</v>
      </c>
      <c r="H19" s="87"/>
      <c r="I19" s="63"/>
      <c r="J19" s="295"/>
      <c r="K19" s="64"/>
      <c r="L19" s="64"/>
      <c r="M19" s="64"/>
      <c r="N19" s="302">
        <f t="shared" si="0"/>
        <v>0</v>
      </c>
    </row>
    <row r="20" spans="1:14" ht="12.75">
      <c r="A20" s="76" t="s">
        <v>698</v>
      </c>
      <c r="B20" s="293">
        <v>1445</v>
      </c>
      <c r="C20" s="55"/>
      <c r="D20" s="55"/>
      <c r="E20" s="55"/>
      <c r="F20" s="291"/>
      <c r="G20" s="57">
        <f t="shared" si="1"/>
        <v>1445</v>
      </c>
      <c r="H20" s="87"/>
      <c r="I20" s="293">
        <v>1054</v>
      </c>
      <c r="J20" s="55">
        <v>6795</v>
      </c>
      <c r="K20" s="55"/>
      <c r="L20" s="55"/>
      <c r="M20" s="55"/>
      <c r="N20" s="57">
        <f t="shared" si="0"/>
        <v>7849</v>
      </c>
    </row>
    <row r="21" spans="1:14" ht="12.75">
      <c r="A21" s="76" t="s">
        <v>298</v>
      </c>
      <c r="B21" s="292"/>
      <c r="C21" s="55"/>
      <c r="D21" s="55"/>
      <c r="E21" s="55"/>
      <c r="F21" s="291"/>
      <c r="G21" s="57">
        <f t="shared" si="1"/>
        <v>0</v>
      </c>
      <c r="H21" s="87"/>
      <c r="I21" s="59">
        <v>4013</v>
      </c>
      <c r="J21" s="55"/>
      <c r="K21" s="55"/>
      <c r="L21" s="55"/>
      <c r="M21" s="55"/>
      <c r="N21" s="57">
        <f t="shared" si="0"/>
        <v>4013</v>
      </c>
    </row>
    <row r="22" spans="1:14" ht="12.75">
      <c r="A22" s="76" t="s">
        <v>253</v>
      </c>
      <c r="B22" s="59"/>
      <c r="C22" s="55"/>
      <c r="D22" s="55"/>
      <c r="E22" s="55"/>
      <c r="F22" s="55"/>
      <c r="G22" s="57">
        <f t="shared" si="1"/>
        <v>0</v>
      </c>
      <c r="H22" s="87"/>
      <c r="I22" s="59"/>
      <c r="J22" s="55"/>
      <c r="K22" s="55">
        <v>4024</v>
      </c>
      <c r="L22" s="55"/>
      <c r="M22" s="55"/>
      <c r="N22" s="57">
        <f t="shared" si="0"/>
        <v>4024</v>
      </c>
    </row>
    <row r="23" spans="1:14" ht="12.75">
      <c r="A23" s="76" t="s">
        <v>254</v>
      </c>
      <c r="B23" s="59"/>
      <c r="C23" s="55"/>
      <c r="D23" s="55"/>
      <c r="E23" s="55"/>
      <c r="F23" s="55"/>
      <c r="G23" s="57">
        <f t="shared" si="1"/>
        <v>0</v>
      </c>
      <c r="H23" s="87"/>
      <c r="I23" s="59"/>
      <c r="J23" s="55"/>
      <c r="K23" s="55"/>
      <c r="L23" s="55"/>
      <c r="M23" s="55"/>
      <c r="N23" s="57">
        <f t="shared" si="0"/>
        <v>0</v>
      </c>
    </row>
    <row r="24" spans="1:14" ht="12.75">
      <c r="A24" s="76" t="s">
        <v>255</v>
      </c>
      <c r="B24" s="59"/>
      <c r="C24" s="55"/>
      <c r="D24" s="55"/>
      <c r="E24" s="55"/>
      <c r="F24" s="55"/>
      <c r="G24" s="57">
        <f t="shared" si="1"/>
        <v>0</v>
      </c>
      <c r="H24" s="87"/>
      <c r="I24" s="59">
        <v>610</v>
      </c>
      <c r="J24" s="55"/>
      <c r="K24" s="55"/>
      <c r="L24" s="55"/>
      <c r="M24" s="55"/>
      <c r="N24" s="57">
        <f t="shared" si="0"/>
        <v>610</v>
      </c>
    </row>
    <row r="25" spans="1:14" ht="12.75">
      <c r="A25" s="76" t="s">
        <v>256</v>
      </c>
      <c r="B25" s="59">
        <v>5080</v>
      </c>
      <c r="C25" s="55"/>
      <c r="D25" s="55"/>
      <c r="E25" s="55"/>
      <c r="F25" s="55"/>
      <c r="G25" s="57">
        <f t="shared" si="1"/>
        <v>5080</v>
      </c>
      <c r="H25" s="87"/>
      <c r="I25" s="59">
        <v>7139</v>
      </c>
      <c r="J25" s="55"/>
      <c r="K25" s="55"/>
      <c r="L25" s="55"/>
      <c r="M25" s="55"/>
      <c r="N25" s="57">
        <f aca="true" t="shared" si="2" ref="N25:N41">SUM(I25:M25)</f>
        <v>7139</v>
      </c>
    </row>
    <row r="26" spans="1:14" ht="12.75">
      <c r="A26" s="76" t="s">
        <v>257</v>
      </c>
      <c r="B26" s="63"/>
      <c r="C26" s="64"/>
      <c r="D26" s="64"/>
      <c r="E26" s="64"/>
      <c r="F26" s="64"/>
      <c r="G26" s="302">
        <f t="shared" si="1"/>
        <v>0</v>
      </c>
      <c r="H26" s="88"/>
      <c r="I26" s="293"/>
      <c r="J26" s="64"/>
      <c r="K26" s="64"/>
      <c r="L26" s="64"/>
      <c r="M26" s="64"/>
      <c r="N26" s="302">
        <f t="shared" si="2"/>
        <v>0</v>
      </c>
    </row>
    <row r="27" spans="1:14" ht="12.75">
      <c r="A27" s="281" t="s">
        <v>258</v>
      </c>
      <c r="B27" s="63"/>
      <c r="C27" s="64"/>
      <c r="D27" s="64"/>
      <c r="E27" s="64"/>
      <c r="F27" s="64"/>
      <c r="G27" s="302">
        <f t="shared" si="1"/>
        <v>0</v>
      </c>
      <c r="H27" s="88"/>
      <c r="I27" s="293"/>
      <c r="J27" s="64"/>
      <c r="K27" s="64"/>
      <c r="L27" s="64"/>
      <c r="M27" s="64"/>
      <c r="N27" s="302">
        <f t="shared" si="2"/>
        <v>0</v>
      </c>
    </row>
    <row r="28" spans="1:14" ht="12.75">
      <c r="A28" s="281" t="s">
        <v>259</v>
      </c>
      <c r="B28" s="335"/>
      <c r="C28" s="64"/>
      <c r="D28" s="295"/>
      <c r="E28" s="443"/>
      <c r="F28" s="295"/>
      <c r="G28" s="302">
        <f t="shared" si="1"/>
        <v>0</v>
      </c>
      <c r="H28" s="88"/>
      <c r="I28" s="293"/>
      <c r="J28" s="295"/>
      <c r="K28" s="295"/>
      <c r="L28" s="295"/>
      <c r="M28" s="444"/>
      <c r="N28" s="302">
        <f t="shared" si="2"/>
        <v>0</v>
      </c>
    </row>
    <row r="29" spans="1:14" ht="12.75">
      <c r="A29" s="76" t="s">
        <v>260</v>
      </c>
      <c r="B29" s="63"/>
      <c r="C29" s="64"/>
      <c r="D29" s="295"/>
      <c r="E29" s="443"/>
      <c r="F29" s="64"/>
      <c r="G29" s="302">
        <f t="shared" si="1"/>
        <v>0</v>
      </c>
      <c r="H29" s="88"/>
      <c r="I29" s="293"/>
      <c r="J29" s="64"/>
      <c r="K29" s="64"/>
      <c r="L29" s="64"/>
      <c r="M29" s="64"/>
      <c r="N29" s="302">
        <f t="shared" si="2"/>
        <v>0</v>
      </c>
    </row>
    <row r="30" spans="1:14" ht="12.75">
      <c r="A30" s="289" t="s">
        <v>261</v>
      </c>
      <c r="B30" s="58">
        <f>SUM(B31:B33)</f>
        <v>329072</v>
      </c>
      <c r="C30" s="65">
        <f>SUM(C31:C33)</f>
        <v>0</v>
      </c>
      <c r="D30" s="339"/>
      <c r="E30" s="339"/>
      <c r="F30" s="65"/>
      <c r="G30" s="302">
        <f>SUM(G31:G33)</f>
        <v>329072</v>
      </c>
      <c r="H30" s="88"/>
      <c r="I30" s="63"/>
      <c r="J30" s="64"/>
      <c r="K30" s="64"/>
      <c r="L30" s="64"/>
      <c r="M30" s="64"/>
      <c r="N30" s="302">
        <f t="shared" si="2"/>
        <v>0</v>
      </c>
    </row>
    <row r="31" spans="1:14" ht="12.75">
      <c r="A31" s="307" t="s">
        <v>316</v>
      </c>
      <c r="B31" s="293">
        <v>255071</v>
      </c>
      <c r="C31" s="64"/>
      <c r="D31" s="443"/>
      <c r="E31" s="443"/>
      <c r="F31" s="64"/>
      <c r="G31" s="69">
        <f>SUM(B31:F31)</f>
        <v>255071</v>
      </c>
      <c r="H31" s="88"/>
      <c r="I31" s="63"/>
      <c r="J31" s="64"/>
      <c r="K31" s="64"/>
      <c r="L31" s="64"/>
      <c r="M31" s="64"/>
      <c r="N31" s="69">
        <f t="shared" si="2"/>
        <v>0</v>
      </c>
    </row>
    <row r="32" spans="1:14" ht="12.75">
      <c r="A32" s="307" t="s">
        <v>317</v>
      </c>
      <c r="B32" s="63">
        <v>66000</v>
      </c>
      <c r="C32" s="64"/>
      <c r="D32" s="443"/>
      <c r="E32" s="443"/>
      <c r="F32" s="64"/>
      <c r="G32" s="69">
        <f>SUM(B32:F32)</f>
        <v>66000</v>
      </c>
      <c r="H32" s="88"/>
      <c r="I32" s="63"/>
      <c r="J32" s="64"/>
      <c r="K32" s="64"/>
      <c r="L32" s="64"/>
      <c r="M32" s="64"/>
      <c r="N32" s="69">
        <f t="shared" si="2"/>
        <v>0</v>
      </c>
    </row>
    <row r="33" spans="1:14" ht="12.75">
      <c r="A33" s="307" t="s">
        <v>318</v>
      </c>
      <c r="B33" s="293">
        <v>8001</v>
      </c>
      <c r="C33" s="64"/>
      <c r="D33" s="443"/>
      <c r="E33" s="443"/>
      <c r="F33" s="64"/>
      <c r="G33" s="69">
        <f>SUM(B33:F33)</f>
        <v>8001</v>
      </c>
      <c r="H33" s="88"/>
      <c r="I33" s="63"/>
      <c r="J33" s="64"/>
      <c r="K33" s="64"/>
      <c r="L33" s="64"/>
      <c r="M33" s="64"/>
      <c r="N33" s="69">
        <f t="shared" si="2"/>
        <v>0</v>
      </c>
    </row>
    <row r="34" spans="1:14" ht="12.75">
      <c r="A34" s="632" t="s">
        <v>708</v>
      </c>
      <c r="B34" s="63"/>
      <c r="C34" s="64"/>
      <c r="D34" s="443"/>
      <c r="E34" s="443"/>
      <c r="F34" s="64"/>
      <c r="G34" s="69">
        <f>SUM(B34:F34)</f>
        <v>0</v>
      </c>
      <c r="H34" s="88"/>
      <c r="I34" s="569"/>
      <c r="J34" s="64"/>
      <c r="K34" s="64"/>
      <c r="L34" s="64"/>
      <c r="M34" s="64"/>
      <c r="N34" s="69">
        <f t="shared" si="2"/>
        <v>0</v>
      </c>
    </row>
    <row r="35" spans="1:14" ht="12.75">
      <c r="A35" s="289" t="s">
        <v>456</v>
      </c>
      <c r="B35" s="63"/>
      <c r="C35" s="64"/>
      <c r="D35" s="64"/>
      <c r="E35" s="64"/>
      <c r="F35" s="64"/>
      <c r="G35" s="302">
        <f>SUM(G36:G37)</f>
        <v>0</v>
      </c>
      <c r="H35" s="88"/>
      <c r="I35" s="58">
        <f>SUM(I36:I38)</f>
        <v>0</v>
      </c>
      <c r="J35" s="58">
        <f>SUM(J36:J38)</f>
        <v>0</v>
      </c>
      <c r="K35" s="58">
        <f>SUM(K36:K38)</f>
        <v>3958</v>
      </c>
      <c r="L35" s="58">
        <f>SUM(L36:L38)</f>
        <v>0</v>
      </c>
      <c r="M35" s="58">
        <f>SUM(M36:M38)</f>
        <v>0</v>
      </c>
      <c r="N35" s="302">
        <f t="shared" si="2"/>
        <v>3958</v>
      </c>
    </row>
    <row r="36" spans="1:14" ht="12.75">
      <c r="A36" s="307" t="s">
        <v>319</v>
      </c>
      <c r="B36" s="63"/>
      <c r="C36" s="64"/>
      <c r="D36" s="64"/>
      <c r="E36" s="64"/>
      <c r="F36" s="64"/>
      <c r="G36" s="302">
        <f>SUM(B36:F36)</f>
        <v>0</v>
      </c>
      <c r="H36" s="88"/>
      <c r="I36" s="63"/>
      <c r="J36" s="64"/>
      <c r="K36" s="64">
        <v>1500</v>
      </c>
      <c r="L36" s="64"/>
      <c r="M36" s="64"/>
      <c r="N36" s="69">
        <f t="shared" si="2"/>
        <v>1500</v>
      </c>
    </row>
    <row r="37" spans="1:14" ht="12.75">
      <c r="A37" s="307" t="s">
        <v>320</v>
      </c>
      <c r="B37" s="63"/>
      <c r="C37" s="64"/>
      <c r="D37" s="64"/>
      <c r="E37" s="64"/>
      <c r="F37" s="64"/>
      <c r="G37" s="302">
        <f>SUM(B37:F37)</f>
        <v>0</v>
      </c>
      <c r="H37" s="88"/>
      <c r="I37" s="63"/>
      <c r="J37" s="64"/>
      <c r="K37" s="64">
        <v>500</v>
      </c>
      <c r="L37" s="64"/>
      <c r="M37" s="64"/>
      <c r="N37" s="69">
        <f t="shared" si="2"/>
        <v>500</v>
      </c>
    </row>
    <row r="38" spans="1:14" ht="12.75">
      <c r="A38" s="307" t="s">
        <v>457</v>
      </c>
      <c r="B38" s="63"/>
      <c r="C38" s="64"/>
      <c r="D38" s="64"/>
      <c r="E38" s="64"/>
      <c r="F38" s="64"/>
      <c r="G38" s="302"/>
      <c r="H38" s="88"/>
      <c r="I38" s="63"/>
      <c r="J38" s="64"/>
      <c r="K38" s="64">
        <v>1958</v>
      </c>
      <c r="L38" s="64"/>
      <c r="M38" s="64"/>
      <c r="N38" s="69">
        <f t="shared" si="2"/>
        <v>1958</v>
      </c>
    </row>
    <row r="39" spans="1:14" ht="12.75">
      <c r="A39" s="76" t="s">
        <v>262</v>
      </c>
      <c r="B39" s="63"/>
      <c r="C39" s="64"/>
      <c r="D39" s="64"/>
      <c r="E39" s="64"/>
      <c r="F39" s="64"/>
      <c r="G39" s="302">
        <f>SUM(B39:F39)</f>
        <v>0</v>
      </c>
      <c r="H39" s="88"/>
      <c r="I39" s="63"/>
      <c r="J39" s="64"/>
      <c r="K39" s="64"/>
      <c r="L39" s="64"/>
      <c r="M39" s="64"/>
      <c r="N39" s="302">
        <f t="shared" si="2"/>
        <v>0</v>
      </c>
    </row>
    <row r="40" spans="1:14" ht="12.75">
      <c r="A40" s="76" t="s">
        <v>263</v>
      </c>
      <c r="B40" s="63"/>
      <c r="C40" s="64"/>
      <c r="D40" s="64"/>
      <c r="E40" s="64"/>
      <c r="F40" s="64"/>
      <c r="G40" s="302">
        <f>SUM(B40:F40)</f>
        <v>0</v>
      </c>
      <c r="H40" s="88"/>
      <c r="I40" s="63">
        <v>31370</v>
      </c>
      <c r="J40" s="64"/>
      <c r="K40" s="64"/>
      <c r="L40" s="64"/>
      <c r="M40" s="64"/>
      <c r="N40" s="302">
        <f t="shared" si="2"/>
        <v>31370</v>
      </c>
    </row>
    <row r="41" spans="1:14" ht="13.5" customHeight="1" thickBot="1">
      <c r="A41" s="414" t="s">
        <v>264</v>
      </c>
      <c r="B41" s="415"/>
      <c r="C41" s="416"/>
      <c r="D41" s="583">
        <v>300</v>
      </c>
      <c r="E41" s="416"/>
      <c r="F41" s="416"/>
      <c r="G41" s="417">
        <f>SUM(B41:F41)</f>
        <v>300</v>
      </c>
      <c r="H41" s="418"/>
      <c r="I41" s="651">
        <v>15422</v>
      </c>
      <c r="J41" s="583">
        <v>4445</v>
      </c>
      <c r="K41" s="624">
        <v>4506</v>
      </c>
      <c r="L41" s="583"/>
      <c r="M41" s="583"/>
      <c r="N41" s="417">
        <f t="shared" si="2"/>
        <v>24373</v>
      </c>
    </row>
    <row r="42" spans="1:14" ht="15" customHeight="1" thickBot="1">
      <c r="A42" s="426"/>
      <c r="B42" s="427"/>
      <c r="C42" s="427"/>
      <c r="D42" s="428"/>
      <c r="E42" s="427"/>
      <c r="F42" s="427"/>
      <c r="G42" s="429"/>
      <c r="H42" s="430"/>
      <c r="I42" s="584"/>
      <c r="J42" s="584"/>
      <c r="K42" s="584"/>
      <c r="L42" s="584"/>
      <c r="M42" s="584"/>
      <c r="N42" s="429"/>
    </row>
    <row r="43" spans="1:14" ht="15.75">
      <c r="A43" s="72" t="s">
        <v>442</v>
      </c>
      <c r="B43" s="687" t="s">
        <v>77</v>
      </c>
      <c r="C43" s="688"/>
      <c r="D43" s="688"/>
      <c r="E43" s="688"/>
      <c r="F43" s="688"/>
      <c r="G43" s="689"/>
      <c r="H43" s="83"/>
      <c r="I43" s="690" t="s">
        <v>78</v>
      </c>
      <c r="J43" s="691"/>
      <c r="K43" s="691"/>
      <c r="L43" s="691"/>
      <c r="M43" s="691"/>
      <c r="N43" s="692"/>
    </row>
    <row r="44" spans="1:14" ht="12.75">
      <c r="A44" s="73"/>
      <c r="B44" s="77" t="s">
        <v>4</v>
      </c>
      <c r="C44" s="78" t="s">
        <v>5</v>
      </c>
      <c r="D44" s="78" t="s">
        <v>6</v>
      </c>
      <c r="E44" s="78" t="s">
        <v>7</v>
      </c>
      <c r="F44" s="78" t="s">
        <v>8</v>
      </c>
      <c r="G44" s="79" t="s">
        <v>329</v>
      </c>
      <c r="H44" s="85"/>
      <c r="I44" s="585" t="s">
        <v>4</v>
      </c>
      <c r="J44" s="586" t="s">
        <v>5</v>
      </c>
      <c r="K44" s="586" t="s">
        <v>6</v>
      </c>
      <c r="L44" s="586" t="s">
        <v>9</v>
      </c>
      <c r="M44" s="586" t="s">
        <v>8</v>
      </c>
      <c r="N44" s="587" t="s">
        <v>447</v>
      </c>
    </row>
    <row r="45" spans="1:14" ht="13.5" thickBot="1">
      <c r="A45" s="74"/>
      <c r="B45" s="130" t="s">
        <v>10</v>
      </c>
      <c r="C45" s="131" t="s">
        <v>10</v>
      </c>
      <c r="D45" s="131" t="s">
        <v>11</v>
      </c>
      <c r="E45" s="131" t="s">
        <v>83</v>
      </c>
      <c r="F45" s="131" t="s">
        <v>12</v>
      </c>
      <c r="G45" s="132" t="s">
        <v>68</v>
      </c>
      <c r="H45" s="84"/>
      <c r="I45" s="588" t="s">
        <v>13</v>
      </c>
      <c r="J45" s="589" t="s">
        <v>14</v>
      </c>
      <c r="K45" s="589" t="s">
        <v>15</v>
      </c>
      <c r="L45" s="589"/>
      <c r="M45" s="589" t="s">
        <v>76</v>
      </c>
      <c r="N45" s="590" t="s">
        <v>16</v>
      </c>
    </row>
    <row r="46" spans="1:14" ht="12.75">
      <c r="A46" s="289" t="s">
        <v>265</v>
      </c>
      <c r="B46" s="58">
        <f>SUM(B47:B49)</f>
        <v>489576</v>
      </c>
      <c r="C46" s="65">
        <f>SUM(C47:C49)</f>
        <v>56507</v>
      </c>
      <c r="D46" s="65">
        <f>SUM(D47:D49)</f>
        <v>836800</v>
      </c>
      <c r="E46" s="65"/>
      <c r="F46" s="65"/>
      <c r="G46" s="302">
        <f>SUM(G47:G49)</f>
        <v>1382883</v>
      </c>
      <c r="H46" s="88"/>
      <c r="I46" s="591">
        <f>SUM(I47:I49)</f>
        <v>14990</v>
      </c>
      <c r="J46" s="591">
        <f>SUM(J47:J49)</f>
        <v>0</v>
      </c>
      <c r="K46" s="591">
        <f>SUM(K47:K49)</f>
        <v>0</v>
      </c>
      <c r="L46" s="591">
        <f>SUM(L47:L49)</f>
        <v>0</v>
      </c>
      <c r="M46" s="591">
        <f>SUM(M47:M49)</f>
        <v>0</v>
      </c>
      <c r="N46" s="302">
        <f aca="true" t="shared" si="3" ref="N46:N76">SUM(I46:M46)</f>
        <v>14990</v>
      </c>
    </row>
    <row r="47" spans="1:14" ht="12.75">
      <c r="A47" s="307" t="s">
        <v>321</v>
      </c>
      <c r="B47" s="293">
        <v>26902</v>
      </c>
      <c r="C47" s="339">
        <v>56507</v>
      </c>
      <c r="D47" s="64"/>
      <c r="E47" s="64"/>
      <c r="F47" s="64"/>
      <c r="G47" s="69">
        <f aca="true" t="shared" si="4" ref="G47:G76">SUM(B47:F47)</f>
        <v>83409</v>
      </c>
      <c r="H47" s="88"/>
      <c r="I47" s="591">
        <v>14990</v>
      </c>
      <c r="J47" s="443"/>
      <c r="K47" s="443"/>
      <c r="L47" s="443"/>
      <c r="M47" s="443"/>
      <c r="N47" s="592">
        <f t="shared" si="3"/>
        <v>14990</v>
      </c>
    </row>
    <row r="48" spans="1:14" ht="12.75">
      <c r="A48" s="307" t="s">
        <v>322</v>
      </c>
      <c r="B48" s="63">
        <v>462674</v>
      </c>
      <c r="C48" s="64"/>
      <c r="D48" s="64"/>
      <c r="E48" s="64"/>
      <c r="F48" s="64"/>
      <c r="G48" s="69">
        <f t="shared" si="4"/>
        <v>462674</v>
      </c>
      <c r="H48" s="88"/>
      <c r="I48" s="591"/>
      <c r="J48" s="443"/>
      <c r="K48" s="443"/>
      <c r="L48" s="443"/>
      <c r="M48" s="443"/>
      <c r="N48" s="592">
        <f t="shared" si="3"/>
        <v>0</v>
      </c>
    </row>
    <row r="49" spans="1:14" ht="12.75">
      <c r="A49" s="307" t="s">
        <v>323</v>
      </c>
      <c r="B49" s="63"/>
      <c r="C49" s="64"/>
      <c r="D49" s="570">
        <v>836800</v>
      </c>
      <c r="E49" s="443"/>
      <c r="F49" s="64"/>
      <c r="G49" s="69">
        <f t="shared" si="4"/>
        <v>836800</v>
      </c>
      <c r="H49" s="88"/>
      <c r="I49" s="591"/>
      <c r="J49" s="443"/>
      <c r="K49" s="443"/>
      <c r="L49" s="443"/>
      <c r="M49" s="443"/>
      <c r="N49" s="592">
        <f t="shared" si="3"/>
        <v>0</v>
      </c>
    </row>
    <row r="50" spans="1:14" ht="12.75">
      <c r="A50" s="76" t="s">
        <v>266</v>
      </c>
      <c r="B50" s="59"/>
      <c r="C50" s="55"/>
      <c r="D50" s="295"/>
      <c r="E50" s="570">
        <v>465057</v>
      </c>
      <c r="F50" s="55">
        <v>13968</v>
      </c>
      <c r="G50" s="57">
        <f t="shared" si="4"/>
        <v>479025</v>
      </c>
      <c r="H50" s="87"/>
      <c r="I50" s="293">
        <v>62421</v>
      </c>
      <c r="J50" s="295"/>
      <c r="K50" s="295"/>
      <c r="L50" s="295">
        <v>442640</v>
      </c>
      <c r="M50" s="570">
        <v>6206</v>
      </c>
      <c r="N50" s="302">
        <f t="shared" si="3"/>
        <v>511267</v>
      </c>
    </row>
    <row r="51" spans="1:14" ht="12.75">
      <c r="A51" s="76" t="s">
        <v>267</v>
      </c>
      <c r="B51" s="63"/>
      <c r="C51" s="64"/>
      <c r="D51" s="64"/>
      <c r="E51" s="64"/>
      <c r="F51" s="64"/>
      <c r="G51" s="302">
        <f t="shared" si="4"/>
        <v>0</v>
      </c>
      <c r="H51" s="88"/>
      <c r="I51" s="293"/>
      <c r="J51" s="295"/>
      <c r="K51" s="570">
        <v>1641708</v>
      </c>
      <c r="L51" s="295"/>
      <c r="M51" s="295"/>
      <c r="N51" s="302">
        <f t="shared" si="3"/>
        <v>1641708</v>
      </c>
    </row>
    <row r="52" spans="1:14" ht="12.75">
      <c r="A52" s="76" t="s">
        <v>268</v>
      </c>
      <c r="B52" s="59"/>
      <c r="C52" s="55"/>
      <c r="D52" s="55">
        <v>1020</v>
      </c>
      <c r="E52" s="55"/>
      <c r="F52" s="55"/>
      <c r="G52" s="302">
        <f t="shared" si="4"/>
        <v>1020</v>
      </c>
      <c r="H52" s="88"/>
      <c r="I52" s="293">
        <v>1560</v>
      </c>
      <c r="J52" s="295"/>
      <c r="K52" s="295"/>
      <c r="L52" s="295"/>
      <c r="M52" s="295"/>
      <c r="N52" s="302">
        <f t="shared" si="3"/>
        <v>1560</v>
      </c>
    </row>
    <row r="53" spans="1:14" ht="12.75">
      <c r="A53" s="80" t="s">
        <v>269</v>
      </c>
      <c r="B53" s="282"/>
      <c r="C53" s="283"/>
      <c r="D53" s="283"/>
      <c r="E53" s="283"/>
      <c r="F53" s="283"/>
      <c r="G53" s="302">
        <f t="shared" si="4"/>
        <v>0</v>
      </c>
      <c r="H53" s="88"/>
      <c r="I53" s="593">
        <v>2413</v>
      </c>
      <c r="J53" s="594"/>
      <c r="K53" s="594">
        <v>685</v>
      </c>
      <c r="L53" s="594"/>
      <c r="M53" s="594"/>
      <c r="N53" s="302">
        <f t="shared" si="3"/>
        <v>3098</v>
      </c>
    </row>
    <row r="54" spans="1:14" ht="12.75">
      <c r="A54" s="80" t="s">
        <v>270</v>
      </c>
      <c r="B54" s="282"/>
      <c r="C54" s="283"/>
      <c r="D54" s="283">
        <v>29475</v>
      </c>
      <c r="E54" s="283"/>
      <c r="F54" s="283"/>
      <c r="G54" s="302">
        <f t="shared" si="4"/>
        <v>29475</v>
      </c>
      <c r="H54" s="88"/>
      <c r="I54" s="593">
        <v>15572</v>
      </c>
      <c r="J54" s="594"/>
      <c r="K54" s="594">
        <v>73509</v>
      </c>
      <c r="L54" s="594"/>
      <c r="M54" s="594"/>
      <c r="N54" s="57">
        <f t="shared" si="3"/>
        <v>89081</v>
      </c>
    </row>
    <row r="55" spans="1:14" ht="12.75">
      <c r="A55" s="80" t="s">
        <v>271</v>
      </c>
      <c r="B55" s="282"/>
      <c r="C55" s="283"/>
      <c r="D55" s="283"/>
      <c r="E55" s="283"/>
      <c r="F55" s="283"/>
      <c r="G55" s="302">
        <f t="shared" si="4"/>
        <v>0</v>
      </c>
      <c r="H55" s="88"/>
      <c r="I55" s="282"/>
      <c r="J55" s="283"/>
      <c r="K55" s="594"/>
      <c r="L55" s="594"/>
      <c r="M55" s="594"/>
      <c r="N55" s="57">
        <f t="shared" si="3"/>
        <v>0</v>
      </c>
    </row>
    <row r="56" spans="1:14" ht="12.75">
      <c r="A56" s="80" t="s">
        <v>272</v>
      </c>
      <c r="B56" s="282"/>
      <c r="C56" s="283"/>
      <c r="D56" s="283">
        <v>184</v>
      </c>
      <c r="E56" s="283"/>
      <c r="F56" s="283"/>
      <c r="G56" s="302">
        <f t="shared" si="4"/>
        <v>184</v>
      </c>
      <c r="H56" s="88"/>
      <c r="I56" s="282">
        <v>1919</v>
      </c>
      <c r="J56" s="283"/>
      <c r="K56" s="573">
        <v>71784</v>
      </c>
      <c r="L56" s="594"/>
      <c r="M56" s="594"/>
      <c r="N56" s="57">
        <f t="shared" si="3"/>
        <v>73703</v>
      </c>
    </row>
    <row r="57" spans="1:14" ht="12.75">
      <c r="A57" s="80" t="s">
        <v>273</v>
      </c>
      <c r="B57" s="282"/>
      <c r="C57" s="283"/>
      <c r="D57" s="283">
        <v>215693</v>
      </c>
      <c r="E57" s="283"/>
      <c r="F57" s="283"/>
      <c r="G57" s="302">
        <f t="shared" si="4"/>
        <v>215693</v>
      </c>
      <c r="H57" s="88"/>
      <c r="I57" s="282"/>
      <c r="J57" s="283"/>
      <c r="K57" s="283"/>
      <c r="L57" s="283"/>
      <c r="M57" s="283"/>
      <c r="N57" s="57">
        <f t="shared" si="3"/>
        <v>0</v>
      </c>
    </row>
    <row r="58" spans="1:14" ht="12.75">
      <c r="A58" s="80" t="s">
        <v>274</v>
      </c>
      <c r="B58" s="282"/>
      <c r="C58" s="283"/>
      <c r="D58" s="283"/>
      <c r="E58" s="283"/>
      <c r="F58" s="283"/>
      <c r="G58" s="302">
        <f t="shared" si="4"/>
        <v>0</v>
      </c>
      <c r="H58" s="88"/>
      <c r="I58" s="282"/>
      <c r="J58" s="283"/>
      <c r="K58" s="283"/>
      <c r="L58" s="283"/>
      <c r="M58" s="283"/>
      <c r="N58" s="57">
        <f t="shared" si="3"/>
        <v>0</v>
      </c>
    </row>
    <row r="59" spans="1:14" ht="12.75">
      <c r="A59" s="80" t="s">
        <v>275</v>
      </c>
      <c r="B59" s="282"/>
      <c r="C59" s="283"/>
      <c r="D59" s="283"/>
      <c r="E59" s="283"/>
      <c r="F59" s="283"/>
      <c r="G59" s="302">
        <f t="shared" si="4"/>
        <v>0</v>
      </c>
      <c r="H59" s="88"/>
      <c r="I59" s="282"/>
      <c r="J59" s="283"/>
      <c r="K59" s="283"/>
      <c r="L59" s="283"/>
      <c r="M59" s="283"/>
      <c r="N59" s="57">
        <f t="shared" si="3"/>
        <v>0</v>
      </c>
    </row>
    <row r="60" spans="1:14" ht="12.75">
      <c r="A60" s="80" t="s">
        <v>276</v>
      </c>
      <c r="B60" s="282"/>
      <c r="C60" s="283"/>
      <c r="D60" s="283"/>
      <c r="E60" s="283"/>
      <c r="F60" s="283"/>
      <c r="G60" s="302">
        <f t="shared" si="4"/>
        <v>0</v>
      </c>
      <c r="H60" s="88"/>
      <c r="I60" s="282"/>
      <c r="J60" s="283"/>
      <c r="K60" s="283"/>
      <c r="L60" s="283"/>
      <c r="M60" s="283"/>
      <c r="N60" s="57">
        <f t="shared" si="3"/>
        <v>0</v>
      </c>
    </row>
    <row r="61" spans="1:14" ht="12.75">
      <c r="A61" s="80" t="s">
        <v>277</v>
      </c>
      <c r="B61" s="282"/>
      <c r="C61" s="283"/>
      <c r="D61" s="283"/>
      <c r="E61" s="283"/>
      <c r="F61" s="283"/>
      <c r="G61" s="302">
        <f t="shared" si="4"/>
        <v>0</v>
      </c>
      <c r="H61" s="88"/>
      <c r="I61" s="282"/>
      <c r="J61" s="283"/>
      <c r="K61" s="283"/>
      <c r="L61" s="283"/>
      <c r="M61" s="283"/>
      <c r="N61" s="57">
        <f t="shared" si="3"/>
        <v>0</v>
      </c>
    </row>
    <row r="62" spans="1:14" ht="12.75">
      <c r="A62" s="80" t="s">
        <v>278</v>
      </c>
      <c r="B62" s="282"/>
      <c r="C62" s="283"/>
      <c r="D62" s="283"/>
      <c r="E62" s="283"/>
      <c r="F62" s="283"/>
      <c r="G62" s="302">
        <f t="shared" si="4"/>
        <v>0</v>
      </c>
      <c r="H62" s="88"/>
      <c r="I62" s="282"/>
      <c r="J62" s="283"/>
      <c r="K62" s="283"/>
      <c r="L62" s="283"/>
      <c r="M62" s="283"/>
      <c r="N62" s="57">
        <f t="shared" si="3"/>
        <v>0</v>
      </c>
    </row>
    <row r="63" spans="1:14" ht="12.75">
      <c r="A63" s="80" t="s">
        <v>279</v>
      </c>
      <c r="B63" s="282"/>
      <c r="C63" s="283"/>
      <c r="D63" s="283"/>
      <c r="E63" s="283"/>
      <c r="F63" s="283"/>
      <c r="G63" s="302">
        <f t="shared" si="4"/>
        <v>0</v>
      </c>
      <c r="H63" s="88"/>
      <c r="I63" s="282"/>
      <c r="J63" s="283"/>
      <c r="K63" s="283"/>
      <c r="L63" s="283"/>
      <c r="M63" s="283"/>
      <c r="N63" s="57">
        <f t="shared" si="3"/>
        <v>0</v>
      </c>
    </row>
    <row r="64" spans="1:14" ht="12.75">
      <c r="A64" s="80" t="s">
        <v>280</v>
      </c>
      <c r="B64" s="282"/>
      <c r="C64" s="283"/>
      <c r="D64" s="283"/>
      <c r="E64" s="283"/>
      <c r="F64" s="283"/>
      <c r="G64" s="302">
        <f t="shared" si="4"/>
        <v>0</v>
      </c>
      <c r="H64" s="88"/>
      <c r="I64" s="282"/>
      <c r="J64" s="283"/>
      <c r="K64" s="283"/>
      <c r="L64" s="283"/>
      <c r="M64" s="283"/>
      <c r="N64" s="57">
        <f t="shared" si="3"/>
        <v>0</v>
      </c>
    </row>
    <row r="65" spans="1:14" ht="12.75">
      <c r="A65" s="80" t="s">
        <v>281</v>
      </c>
      <c r="B65" s="282"/>
      <c r="C65" s="283"/>
      <c r="D65" s="283"/>
      <c r="E65" s="283"/>
      <c r="F65" s="283"/>
      <c r="G65" s="302">
        <f t="shared" si="4"/>
        <v>0</v>
      </c>
      <c r="H65" s="88"/>
      <c r="I65" s="282"/>
      <c r="J65" s="283"/>
      <c r="K65" s="283"/>
      <c r="L65" s="283"/>
      <c r="M65" s="283"/>
      <c r="N65" s="57">
        <f t="shared" si="3"/>
        <v>0</v>
      </c>
    </row>
    <row r="66" spans="1:14" ht="12.75">
      <c r="A66" s="80" t="s">
        <v>282</v>
      </c>
      <c r="B66" s="282"/>
      <c r="C66" s="283"/>
      <c r="D66" s="283"/>
      <c r="E66" s="283"/>
      <c r="F66" s="283"/>
      <c r="G66" s="302">
        <f t="shared" si="4"/>
        <v>0</v>
      </c>
      <c r="H66" s="88"/>
      <c r="I66" s="282"/>
      <c r="J66" s="283"/>
      <c r="K66" s="283"/>
      <c r="L66" s="283"/>
      <c r="M66" s="283"/>
      <c r="N66" s="57">
        <f t="shared" si="3"/>
        <v>0</v>
      </c>
    </row>
    <row r="67" spans="1:14" ht="12.75">
      <c r="A67" s="80" t="s">
        <v>283</v>
      </c>
      <c r="B67" s="282"/>
      <c r="C67" s="283"/>
      <c r="D67" s="283"/>
      <c r="E67" s="283"/>
      <c r="F67" s="283"/>
      <c r="G67" s="302">
        <f t="shared" si="4"/>
        <v>0</v>
      </c>
      <c r="H67" s="88"/>
      <c r="I67" s="282"/>
      <c r="J67" s="283"/>
      <c r="K67" s="283"/>
      <c r="L67" s="283"/>
      <c r="M67" s="283"/>
      <c r="N67" s="57">
        <f t="shared" si="3"/>
        <v>0</v>
      </c>
    </row>
    <row r="68" spans="1:14" ht="12.75">
      <c r="A68" s="80" t="s">
        <v>284</v>
      </c>
      <c r="B68" s="282"/>
      <c r="C68" s="283"/>
      <c r="D68" s="283"/>
      <c r="E68" s="283"/>
      <c r="F68" s="283"/>
      <c r="G68" s="302">
        <f t="shared" si="4"/>
        <v>0</v>
      </c>
      <c r="H68" s="88"/>
      <c r="I68" s="282"/>
      <c r="J68" s="283"/>
      <c r="K68" s="283"/>
      <c r="L68" s="283"/>
      <c r="M68" s="283"/>
      <c r="N68" s="57">
        <f t="shared" si="3"/>
        <v>0</v>
      </c>
    </row>
    <row r="69" spans="1:14" ht="12.75">
      <c r="A69" s="80" t="s">
        <v>285</v>
      </c>
      <c r="B69" s="282"/>
      <c r="C69" s="283"/>
      <c r="D69" s="283"/>
      <c r="E69" s="283"/>
      <c r="F69" s="283"/>
      <c r="G69" s="302">
        <f t="shared" si="4"/>
        <v>0</v>
      </c>
      <c r="H69" s="88"/>
      <c r="I69" s="282"/>
      <c r="J69" s="283"/>
      <c r="K69" s="283"/>
      <c r="L69" s="283"/>
      <c r="M69" s="283"/>
      <c r="N69" s="57">
        <f t="shared" si="3"/>
        <v>0</v>
      </c>
    </row>
    <row r="70" spans="1:14" ht="12.75">
      <c r="A70" s="80" t="s">
        <v>286</v>
      </c>
      <c r="B70" s="282"/>
      <c r="C70" s="283"/>
      <c r="D70" s="283"/>
      <c r="E70" s="283"/>
      <c r="F70" s="283"/>
      <c r="G70" s="302">
        <f t="shared" si="4"/>
        <v>0</v>
      </c>
      <c r="H70" s="88"/>
      <c r="I70" s="282"/>
      <c r="J70" s="283"/>
      <c r="K70" s="283"/>
      <c r="L70" s="283"/>
      <c r="M70" s="283"/>
      <c r="N70" s="57">
        <f t="shared" si="3"/>
        <v>0</v>
      </c>
    </row>
    <row r="71" spans="1:14" ht="12.75">
      <c r="A71" s="80" t="s">
        <v>287</v>
      </c>
      <c r="B71" s="282"/>
      <c r="C71" s="283"/>
      <c r="D71" s="283"/>
      <c r="E71" s="283"/>
      <c r="F71" s="283"/>
      <c r="G71" s="302">
        <f t="shared" si="4"/>
        <v>0</v>
      </c>
      <c r="H71" s="88"/>
      <c r="I71" s="282"/>
      <c r="J71" s="283"/>
      <c r="K71" s="419">
        <v>3000</v>
      </c>
      <c r="L71" s="283"/>
      <c r="M71" s="283"/>
      <c r="N71" s="57">
        <f t="shared" si="3"/>
        <v>3000</v>
      </c>
    </row>
    <row r="72" spans="1:14" ht="12.75">
      <c r="A72" s="285" t="s">
        <v>691</v>
      </c>
      <c r="B72" s="593">
        <v>1054</v>
      </c>
      <c r="C72" s="594"/>
      <c r="D72" s="594">
        <v>74027</v>
      </c>
      <c r="E72" s="283"/>
      <c r="F72" s="283"/>
      <c r="G72" s="302">
        <f t="shared" si="4"/>
        <v>75081</v>
      </c>
      <c r="H72" s="88"/>
      <c r="I72" s="593">
        <v>74884</v>
      </c>
      <c r="J72" s="283">
        <v>1176</v>
      </c>
      <c r="K72" s="283"/>
      <c r="L72" s="283"/>
      <c r="M72" s="283"/>
      <c r="N72" s="57">
        <f t="shared" si="3"/>
        <v>76060</v>
      </c>
    </row>
    <row r="73" spans="1:14" ht="12.75">
      <c r="A73" s="633" t="s">
        <v>709</v>
      </c>
      <c r="B73" s="593"/>
      <c r="C73" s="594">
        <v>5000</v>
      </c>
      <c r="D73" s="594"/>
      <c r="E73" s="283"/>
      <c r="F73" s="283"/>
      <c r="G73" s="302">
        <f t="shared" si="4"/>
        <v>5000</v>
      </c>
      <c r="H73" s="88"/>
      <c r="I73" s="593"/>
      <c r="J73" s="594">
        <v>2000</v>
      </c>
      <c r="K73" s="594">
        <v>5386</v>
      </c>
      <c r="L73" s="283"/>
      <c r="M73" s="283"/>
      <c r="N73" s="57">
        <f t="shared" si="3"/>
        <v>7386</v>
      </c>
    </row>
    <row r="74" spans="1:14" ht="12.75">
      <c r="A74" s="80" t="s">
        <v>291</v>
      </c>
      <c r="B74" s="593"/>
      <c r="C74" s="594"/>
      <c r="D74" s="594"/>
      <c r="E74" s="283"/>
      <c r="F74" s="283"/>
      <c r="G74" s="302">
        <f t="shared" si="4"/>
        <v>0</v>
      </c>
      <c r="H74" s="88"/>
      <c r="I74" s="593"/>
      <c r="J74" s="594"/>
      <c r="K74" s="594">
        <v>8631</v>
      </c>
      <c r="L74" s="283"/>
      <c r="M74" s="283"/>
      <c r="N74" s="57">
        <f t="shared" si="3"/>
        <v>8631</v>
      </c>
    </row>
    <row r="75" spans="1:14" ht="12.75">
      <c r="A75" s="80" t="s">
        <v>292</v>
      </c>
      <c r="B75" s="593"/>
      <c r="C75" s="594"/>
      <c r="D75" s="594">
        <v>50</v>
      </c>
      <c r="E75" s="283"/>
      <c r="F75" s="283"/>
      <c r="G75" s="294">
        <f t="shared" si="4"/>
        <v>50</v>
      </c>
      <c r="H75" s="88"/>
      <c r="I75" s="593"/>
      <c r="J75" s="594"/>
      <c r="K75" s="594"/>
      <c r="L75" s="283"/>
      <c r="M75" s="283"/>
      <c r="N75" s="57">
        <f t="shared" si="3"/>
        <v>0</v>
      </c>
    </row>
    <row r="76" spans="1:14" ht="13.5" thickBot="1">
      <c r="A76" s="80" t="s">
        <v>695</v>
      </c>
      <c r="B76" s="282"/>
      <c r="C76" s="283"/>
      <c r="D76" s="283"/>
      <c r="E76" s="283"/>
      <c r="F76" s="283"/>
      <c r="G76" s="303">
        <f t="shared" si="4"/>
        <v>0</v>
      </c>
      <c r="H76" s="88"/>
      <c r="I76" s="593">
        <v>10355</v>
      </c>
      <c r="J76" s="594"/>
      <c r="K76" s="594"/>
      <c r="L76" s="283"/>
      <c r="M76" s="283"/>
      <c r="N76" s="300">
        <f t="shared" si="3"/>
        <v>10355</v>
      </c>
    </row>
    <row r="77" spans="1:14" ht="12.75">
      <c r="A77" s="82" t="s">
        <v>1</v>
      </c>
      <c r="B77" s="301">
        <f>SUM(B9:B12,B20:B30,B35,B39:B46,B50:B76)</f>
        <v>826227</v>
      </c>
      <c r="C77" s="301">
        <f>SUM(C9:C12,C20:C30,C35,C39:C46,C50:C76)</f>
        <v>61507</v>
      </c>
      <c r="D77" s="301">
        <f>SUM(D9:D12,D19:D30,D35,D39:D46,D50:D76,D34)</f>
        <v>1183080</v>
      </c>
      <c r="E77" s="301">
        <f>SUM(E9:E12,E20:E30,E35,E39:E46,E50:E76)</f>
        <v>465057</v>
      </c>
      <c r="F77" s="301">
        <f>SUM(F9:F12,F20:F29,F30,F35,F39:F46,F50:F76)</f>
        <v>30868</v>
      </c>
      <c r="G77" s="301">
        <f>SUM(G9:G12,G19:G30,G39:G46,G50:G57,G58:G76,G34)</f>
        <v>2566739</v>
      </c>
      <c r="H77" s="301">
        <f>SUM(H9:H12,H20:H30,H39:H46,H50:H57,H58:H76)</f>
        <v>0</v>
      </c>
      <c r="I77" s="301">
        <f>SUM(I9:I12,I19:I30,I35,I39:I46,I50:I76,I34)</f>
        <v>264550</v>
      </c>
      <c r="J77" s="649">
        <f>SUM(J9:J12,J19:J30,J35,J39:J46,J50:J76)</f>
        <v>27269</v>
      </c>
      <c r="K77" s="649">
        <f>SUM(K9:K12,K19:K30,K35,K39:K46,K50:K76)</f>
        <v>1826074</v>
      </c>
      <c r="L77" s="301">
        <f>SUM(L9:L12,L19:L30,L35,L39:L46,L50:L76)</f>
        <v>442640</v>
      </c>
      <c r="M77" s="301">
        <f>SUM(M9:M12,M19:M30,M35,M39:M46,M50:M76)</f>
        <v>6206</v>
      </c>
      <c r="N77" s="433">
        <f>SUM(N9:N12,N19:N30,N35,N39:N46,N50:N76,N34)</f>
        <v>2566739</v>
      </c>
    </row>
    <row r="78" spans="1:14" ht="12.75">
      <c r="A78" s="81" t="s">
        <v>80</v>
      </c>
      <c r="B78" s="59"/>
      <c r="C78" s="55"/>
      <c r="D78" s="55"/>
      <c r="E78" s="55"/>
      <c r="F78" s="55"/>
      <c r="G78" s="57"/>
      <c r="H78" s="89"/>
      <c r="I78" s="58"/>
      <c r="J78" s="295"/>
      <c r="K78" s="570">
        <v>1641708</v>
      </c>
      <c r="L78" s="55"/>
      <c r="M78" s="55"/>
      <c r="N78" s="56">
        <f>SUM(I78:M78)</f>
        <v>1641708</v>
      </c>
    </row>
    <row r="79" spans="1:14" ht="13.5" thickBot="1">
      <c r="A79" s="434" t="s">
        <v>81</v>
      </c>
      <c r="B79" s="435">
        <f aca="true" t="shared" si="5" ref="B79:N79">B77-B78</f>
        <v>826227</v>
      </c>
      <c r="C79" s="66">
        <f t="shared" si="5"/>
        <v>61507</v>
      </c>
      <c r="D79" s="66">
        <f t="shared" si="5"/>
        <v>1183080</v>
      </c>
      <c r="E79" s="66">
        <f t="shared" si="5"/>
        <v>465057</v>
      </c>
      <c r="F79" s="66">
        <f t="shared" si="5"/>
        <v>30868</v>
      </c>
      <c r="G79" s="66">
        <f t="shared" si="5"/>
        <v>2566739</v>
      </c>
      <c r="H79" s="437">
        <f t="shared" si="5"/>
        <v>0</v>
      </c>
      <c r="I79" s="435">
        <f t="shared" si="5"/>
        <v>264550</v>
      </c>
      <c r="J79" s="66">
        <f t="shared" si="5"/>
        <v>27269</v>
      </c>
      <c r="K79" s="66">
        <f t="shared" si="5"/>
        <v>184366</v>
      </c>
      <c r="L79" s="66">
        <f t="shared" si="5"/>
        <v>442640</v>
      </c>
      <c r="M79" s="66">
        <f t="shared" si="5"/>
        <v>6206</v>
      </c>
      <c r="N79" s="438">
        <f t="shared" si="5"/>
        <v>925031</v>
      </c>
    </row>
    <row r="80" spans="1:14" ht="12.75">
      <c r="A80" s="242"/>
      <c r="B80" s="243"/>
      <c r="C80" s="243"/>
      <c r="D80" s="243"/>
      <c r="E80" s="243"/>
      <c r="F80" s="243"/>
      <c r="G80" s="100"/>
      <c r="H80" s="100"/>
      <c r="I80" s="329"/>
      <c r="J80" s="243"/>
      <c r="K80" s="330"/>
      <c r="L80" s="329"/>
      <c r="M80" s="329"/>
      <c r="N80" s="244"/>
    </row>
    <row r="81" spans="1:14" ht="12.75">
      <c r="A81" s="242"/>
      <c r="B81" s="243"/>
      <c r="C81" s="243"/>
      <c r="D81" s="243"/>
      <c r="E81" s="243"/>
      <c r="F81" s="243"/>
      <c r="G81" s="100"/>
      <c r="H81" s="100"/>
      <c r="I81" s="243"/>
      <c r="J81" s="243"/>
      <c r="K81" s="330"/>
      <c r="L81" s="329"/>
      <c r="M81" s="329"/>
      <c r="N81" s="244"/>
    </row>
    <row r="82" spans="1:14" ht="12.75">
      <c r="A82" s="242"/>
      <c r="B82" s="243"/>
      <c r="C82" s="243"/>
      <c r="D82" s="243"/>
      <c r="E82" s="243"/>
      <c r="F82" s="243"/>
      <c r="G82" s="100"/>
      <c r="H82" s="100"/>
      <c r="I82" s="326"/>
      <c r="J82" s="243"/>
      <c r="K82" s="244"/>
      <c r="L82" s="243"/>
      <c r="M82" s="243"/>
      <c r="N82" s="244"/>
    </row>
    <row r="83" spans="1:14" ht="12.75">
      <c r="A83" s="242"/>
      <c r="B83" s="243"/>
      <c r="C83" s="243"/>
      <c r="D83" s="243"/>
      <c r="E83" s="243"/>
      <c r="F83" s="243"/>
      <c r="G83" s="100"/>
      <c r="H83" s="100"/>
      <c r="I83" s="243"/>
      <c r="J83" s="243"/>
      <c r="K83" s="244"/>
      <c r="L83" s="243"/>
      <c r="M83" s="243"/>
      <c r="N83" s="244"/>
    </row>
    <row r="84" spans="1:14" ht="12.75">
      <c r="A84" s="242"/>
      <c r="B84" s="243"/>
      <c r="C84" s="243"/>
      <c r="D84" s="243"/>
      <c r="E84" s="243"/>
      <c r="F84" s="243"/>
      <c r="G84" s="100"/>
      <c r="H84" s="100"/>
      <c r="I84" s="243"/>
      <c r="J84" s="243"/>
      <c r="K84" s="244"/>
      <c r="L84" s="243"/>
      <c r="M84" s="243"/>
      <c r="N84" s="244"/>
    </row>
    <row r="85" spans="1:14" ht="12.75">
      <c r="A85" s="242"/>
      <c r="B85" s="243"/>
      <c r="C85" s="243"/>
      <c r="D85" s="243"/>
      <c r="E85" s="243"/>
      <c r="F85" s="243"/>
      <c r="G85" s="100"/>
      <c r="H85" s="100"/>
      <c r="I85" s="243"/>
      <c r="J85" s="243"/>
      <c r="K85" s="244"/>
      <c r="L85" s="243"/>
      <c r="M85" s="243"/>
      <c r="N85" s="244"/>
    </row>
    <row r="86" spans="1:14" ht="12.75">
      <c r="A86" s="242"/>
      <c r="B86" s="243"/>
      <c r="C86" s="243"/>
      <c r="D86" s="243"/>
      <c r="E86" s="243"/>
      <c r="F86" s="243"/>
      <c r="G86" s="100"/>
      <c r="H86" s="100"/>
      <c r="I86" s="243"/>
      <c r="J86" s="243"/>
      <c r="K86" s="244"/>
      <c r="L86" s="243"/>
      <c r="M86" s="243"/>
      <c r="N86" s="244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/>
  <dimension ref="A1:GL8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6.28125" style="0" customWidth="1"/>
    <col min="2" max="3" width="8.140625" style="17" customWidth="1"/>
    <col min="4" max="4" width="8.00390625" style="17" bestFit="1" customWidth="1"/>
    <col min="5" max="6" width="8.140625" style="17" customWidth="1"/>
    <col min="7" max="7" width="8.140625" style="70" customWidth="1"/>
    <col min="8" max="8" width="0.9921875" style="70" customWidth="1"/>
    <col min="9" max="13" width="8.140625" style="0" customWidth="1"/>
    <col min="14" max="14" width="8.140625" style="23" customWidth="1"/>
  </cols>
  <sheetData>
    <row r="1" spans="10:13" ht="12.75">
      <c r="J1" s="694" t="s">
        <v>448</v>
      </c>
      <c r="K1" s="694"/>
      <c r="L1" s="694"/>
      <c r="M1" s="694"/>
    </row>
    <row r="2" spans="1:14" ht="12.75">
      <c r="A2" s="1"/>
      <c r="I2" s="1"/>
      <c r="J2" s="693" t="s">
        <v>724</v>
      </c>
      <c r="K2" s="693"/>
      <c r="L2" s="693"/>
      <c r="M2" s="693"/>
      <c r="N2" s="22"/>
    </row>
    <row r="3" spans="1:14" ht="17.25" customHeight="1">
      <c r="A3" s="99" t="s">
        <v>453</v>
      </c>
      <c r="B3" s="18"/>
      <c r="C3" s="18"/>
      <c r="D3" s="18"/>
      <c r="E3" s="18"/>
      <c r="F3" s="18"/>
      <c r="G3" s="71"/>
      <c r="H3" s="71"/>
      <c r="I3" s="2"/>
      <c r="J3" s="2"/>
      <c r="K3" s="2"/>
      <c r="L3" s="2"/>
      <c r="M3" s="2"/>
      <c r="N3" s="67"/>
    </row>
    <row r="4" spans="1:14" ht="19.5">
      <c r="A4" s="4" t="s">
        <v>443</v>
      </c>
      <c r="B4" s="18"/>
      <c r="C4" s="18"/>
      <c r="D4" s="18"/>
      <c r="E4" s="18"/>
      <c r="F4" s="18"/>
      <c r="G4" s="71"/>
      <c r="H4" s="71"/>
      <c r="I4" s="2"/>
      <c r="J4" s="2"/>
      <c r="K4" s="2"/>
      <c r="L4" s="2"/>
      <c r="M4" s="2"/>
      <c r="N4" s="67"/>
    </row>
    <row r="5" spans="1:14" ht="0.75" customHeight="1" thickBot="1">
      <c r="A5" s="45"/>
      <c r="B5" s="18"/>
      <c r="C5" s="18"/>
      <c r="D5" s="18"/>
      <c r="E5" s="18"/>
      <c r="F5" s="18"/>
      <c r="G5" s="71"/>
      <c r="H5" s="71"/>
      <c r="I5" s="2"/>
      <c r="J5" s="2"/>
      <c r="K5" s="2"/>
      <c r="L5" s="2"/>
      <c r="M5" s="2"/>
      <c r="N5" s="22" t="s">
        <v>0</v>
      </c>
    </row>
    <row r="6" spans="1:14" ht="15.75">
      <c r="A6" s="72" t="s">
        <v>442</v>
      </c>
      <c r="B6" s="687" t="s">
        <v>77</v>
      </c>
      <c r="C6" s="688"/>
      <c r="D6" s="688"/>
      <c r="E6" s="688"/>
      <c r="F6" s="688"/>
      <c r="G6" s="689"/>
      <c r="H6" s="83"/>
      <c r="I6" s="687" t="s">
        <v>78</v>
      </c>
      <c r="J6" s="688"/>
      <c r="K6" s="688"/>
      <c r="L6" s="688"/>
      <c r="M6" s="688"/>
      <c r="N6" s="689"/>
    </row>
    <row r="7" spans="1:14" ht="12.75">
      <c r="A7" s="73"/>
      <c r="B7" s="77" t="s">
        <v>4</v>
      </c>
      <c r="C7" s="78" t="s">
        <v>5</v>
      </c>
      <c r="D7" s="78" t="s">
        <v>6</v>
      </c>
      <c r="E7" s="78" t="s">
        <v>7</v>
      </c>
      <c r="F7" s="78" t="s">
        <v>8</v>
      </c>
      <c r="G7" s="79" t="s">
        <v>447</v>
      </c>
      <c r="H7" s="85"/>
      <c r="I7" s="77" t="s">
        <v>4</v>
      </c>
      <c r="J7" s="78" t="s">
        <v>5</v>
      </c>
      <c r="K7" s="78" t="s">
        <v>6</v>
      </c>
      <c r="L7" s="78" t="s">
        <v>9</v>
      </c>
      <c r="M7" s="78" t="s">
        <v>8</v>
      </c>
      <c r="N7" s="79" t="s">
        <v>447</v>
      </c>
    </row>
    <row r="8" spans="1:14" ht="13.5" thickBot="1">
      <c r="A8" s="74"/>
      <c r="B8" s="130" t="s">
        <v>10</v>
      </c>
      <c r="C8" s="131" t="s">
        <v>10</v>
      </c>
      <c r="D8" s="131" t="s">
        <v>11</v>
      </c>
      <c r="E8" s="131" t="s">
        <v>83</v>
      </c>
      <c r="F8" s="131" t="s">
        <v>12</v>
      </c>
      <c r="G8" s="132" t="s">
        <v>68</v>
      </c>
      <c r="H8" s="84"/>
      <c r="I8" s="130" t="s">
        <v>13</v>
      </c>
      <c r="J8" s="131" t="s">
        <v>14</v>
      </c>
      <c r="K8" s="131" t="s">
        <v>15</v>
      </c>
      <c r="L8" s="131"/>
      <c r="M8" s="131" t="s">
        <v>76</v>
      </c>
      <c r="N8" s="132" t="s">
        <v>16</v>
      </c>
    </row>
    <row r="9" spans="1:194" ht="12.75">
      <c r="A9" s="75" t="s">
        <v>249</v>
      </c>
      <c r="B9" s="60"/>
      <c r="C9" s="61"/>
      <c r="D9" s="288"/>
      <c r="E9" s="61"/>
      <c r="F9" s="334"/>
      <c r="G9" s="68">
        <f>SUM(B9:F9)</f>
        <v>0</v>
      </c>
      <c r="H9" s="86"/>
      <c r="I9" s="62"/>
      <c r="J9" s="61"/>
      <c r="K9" s="304"/>
      <c r="L9" s="61"/>
      <c r="M9" s="61"/>
      <c r="N9" s="68">
        <f>SUM(I9:M9)</f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</row>
    <row r="10" spans="1:14" ht="12.75">
      <c r="A10" s="76" t="s">
        <v>250</v>
      </c>
      <c r="B10" s="59"/>
      <c r="C10" s="55"/>
      <c r="D10" s="55"/>
      <c r="E10" s="55"/>
      <c r="F10" s="55"/>
      <c r="G10" s="57">
        <f>SUM(B10:F10)</f>
        <v>0</v>
      </c>
      <c r="H10" s="87"/>
      <c r="I10" s="59"/>
      <c r="J10" s="55"/>
      <c r="K10" s="55"/>
      <c r="L10" s="55"/>
      <c r="M10" s="55"/>
      <c r="N10" s="57">
        <f>SUM(I10:M10)</f>
        <v>0</v>
      </c>
    </row>
    <row r="11" spans="1:14" ht="12.75">
      <c r="A11" s="290" t="s">
        <v>251</v>
      </c>
      <c r="B11" s="59"/>
      <c r="C11" s="55"/>
      <c r="D11" s="55"/>
      <c r="E11" s="55"/>
      <c r="F11" s="55"/>
      <c r="G11" s="57">
        <f>SUM(B11:F11)</f>
        <v>0</v>
      </c>
      <c r="H11" s="87"/>
      <c r="I11" s="59"/>
      <c r="J11" s="55"/>
      <c r="K11" s="55"/>
      <c r="L11" s="55"/>
      <c r="M11" s="55"/>
      <c r="N11" s="57">
        <f>SUM(I11:M11)</f>
        <v>0</v>
      </c>
    </row>
    <row r="12" spans="1:14" ht="12.75">
      <c r="A12" s="289" t="s">
        <v>252</v>
      </c>
      <c r="B12" s="58">
        <f>SUM(B13:B15)</f>
        <v>0</v>
      </c>
      <c r="C12" s="65">
        <f>SUM(C13:C15)</f>
        <v>0</v>
      </c>
      <c r="D12" s="65">
        <f>SUM(D13:D18)</f>
        <v>0</v>
      </c>
      <c r="E12" s="65">
        <f>SUM(E13:E18)</f>
        <v>0</v>
      </c>
      <c r="F12" s="65">
        <f>SUM(F13:F18)</f>
        <v>0</v>
      </c>
      <c r="G12" s="65">
        <f>SUM(G13:G18)</f>
        <v>0</v>
      </c>
      <c r="H12" s="65">
        <f>SUM(H13:H17)</f>
        <v>0</v>
      </c>
      <c r="I12" s="65">
        <f>SUM(I13:I17)</f>
        <v>0</v>
      </c>
      <c r="J12" s="65">
        <f>SUM(J13:J18)</f>
        <v>0</v>
      </c>
      <c r="K12" s="65">
        <f>SUM(K13:K18)</f>
        <v>0</v>
      </c>
      <c r="L12" s="65">
        <f>SUM(L13:L18)</f>
        <v>0</v>
      </c>
      <c r="M12" s="65">
        <f>SUM(M13:M18)</f>
        <v>0</v>
      </c>
      <c r="N12" s="65">
        <f>SUM(N13:N18)</f>
        <v>0</v>
      </c>
    </row>
    <row r="13" spans="1:14" ht="12.75">
      <c r="A13" s="307" t="s">
        <v>314</v>
      </c>
      <c r="B13" s="63"/>
      <c r="C13" s="64"/>
      <c r="D13" s="308"/>
      <c r="E13" s="64"/>
      <c r="F13" s="308"/>
      <c r="G13" s="69">
        <f>SUM(B13:F13)</f>
        <v>0</v>
      </c>
      <c r="H13" s="87"/>
      <c r="I13" s="63"/>
      <c r="J13" s="63"/>
      <c r="K13" s="63">
        <f>SUM(K15:K20)</f>
        <v>0</v>
      </c>
      <c r="L13" s="63">
        <f>SUM(L15:L20)</f>
        <v>0</v>
      </c>
      <c r="M13" s="63">
        <f>SUM(M15:M20)</f>
        <v>0</v>
      </c>
      <c r="N13" s="69">
        <f aca="true" t="shared" si="0" ref="N13:N24">SUM(I13:M13)</f>
        <v>0</v>
      </c>
    </row>
    <row r="14" spans="1:14" ht="12.75">
      <c r="A14" s="307" t="s">
        <v>332</v>
      </c>
      <c r="B14" s="63"/>
      <c r="C14" s="64"/>
      <c r="D14" s="308"/>
      <c r="E14" s="64"/>
      <c r="F14" s="308"/>
      <c r="G14" s="69">
        <f>SUM(B14:F14)</f>
        <v>0</v>
      </c>
      <c r="H14" s="87"/>
      <c r="I14" s="63"/>
      <c r="J14" s="327"/>
      <c r="K14" s="327"/>
      <c r="L14" s="327"/>
      <c r="M14" s="327"/>
      <c r="N14" s="69">
        <f t="shared" si="0"/>
        <v>0</v>
      </c>
    </row>
    <row r="15" spans="1:14" ht="12.75">
      <c r="A15" s="307" t="s">
        <v>315</v>
      </c>
      <c r="B15" s="63"/>
      <c r="C15" s="64"/>
      <c r="D15" s="64"/>
      <c r="E15" s="64"/>
      <c r="F15" s="308"/>
      <c r="G15" s="69">
        <f>SUM(B15:F15)</f>
        <v>0</v>
      </c>
      <c r="H15" s="87"/>
      <c r="I15" s="63"/>
      <c r="J15" s="64"/>
      <c r="K15" s="64"/>
      <c r="L15" s="64"/>
      <c r="M15" s="64"/>
      <c r="N15" s="69">
        <f t="shared" si="0"/>
        <v>0</v>
      </c>
    </row>
    <row r="16" spans="1:14" ht="12.75">
      <c r="A16" s="307" t="s">
        <v>348</v>
      </c>
      <c r="B16" s="63"/>
      <c r="C16" s="64"/>
      <c r="D16" s="64"/>
      <c r="E16" s="64"/>
      <c r="F16" s="308"/>
      <c r="G16" s="69"/>
      <c r="H16" s="87"/>
      <c r="I16" s="63"/>
      <c r="J16" s="64"/>
      <c r="K16" s="64"/>
      <c r="L16" s="64"/>
      <c r="M16" s="64"/>
      <c r="N16" s="69">
        <f t="shared" si="0"/>
        <v>0</v>
      </c>
    </row>
    <row r="17" spans="1:14" ht="12.75">
      <c r="A17" s="307" t="s">
        <v>344</v>
      </c>
      <c r="B17" s="63"/>
      <c r="C17" s="64"/>
      <c r="D17" s="64"/>
      <c r="E17" s="64"/>
      <c r="F17" s="308"/>
      <c r="G17" s="69">
        <f aca="true" t="shared" si="1" ref="G17:G29">SUM(B17:F17)</f>
        <v>0</v>
      </c>
      <c r="H17" s="87"/>
      <c r="I17" s="63"/>
      <c r="J17" s="64"/>
      <c r="K17" s="64"/>
      <c r="L17" s="64"/>
      <c r="M17" s="64"/>
      <c r="N17" s="69">
        <f t="shared" si="0"/>
        <v>0</v>
      </c>
    </row>
    <row r="18" spans="1:14" ht="12.75">
      <c r="A18" s="307" t="s">
        <v>435</v>
      </c>
      <c r="B18" s="63"/>
      <c r="C18" s="64"/>
      <c r="D18" s="64"/>
      <c r="E18" s="64"/>
      <c r="F18" s="64"/>
      <c r="G18" s="69">
        <f t="shared" si="1"/>
        <v>0</v>
      </c>
      <c r="H18" s="87"/>
      <c r="I18" s="63"/>
      <c r="J18" s="64"/>
      <c r="K18" s="64"/>
      <c r="L18" s="64"/>
      <c r="M18" s="64"/>
      <c r="N18" s="69">
        <f t="shared" si="0"/>
        <v>0</v>
      </c>
    </row>
    <row r="19" spans="1:14" ht="12.75">
      <c r="A19" s="328" t="s">
        <v>333</v>
      </c>
      <c r="B19" s="63"/>
      <c r="C19" s="64"/>
      <c r="D19" s="295"/>
      <c r="E19" s="64"/>
      <c r="F19" s="308"/>
      <c r="G19" s="302">
        <f t="shared" si="1"/>
        <v>0</v>
      </c>
      <c r="H19" s="87"/>
      <c r="I19" s="63"/>
      <c r="J19" s="295"/>
      <c r="K19" s="64"/>
      <c r="L19" s="64"/>
      <c r="M19" s="64"/>
      <c r="N19" s="302">
        <f t="shared" si="0"/>
        <v>0</v>
      </c>
    </row>
    <row r="20" spans="1:14" ht="12.75">
      <c r="A20" s="76" t="s">
        <v>334</v>
      </c>
      <c r="B20" s="292"/>
      <c r="C20" s="55"/>
      <c r="D20" s="55"/>
      <c r="E20" s="55"/>
      <c r="F20" s="291"/>
      <c r="G20" s="57">
        <f t="shared" si="1"/>
        <v>0</v>
      </c>
      <c r="H20" s="87"/>
      <c r="I20" s="59"/>
      <c r="J20" s="55"/>
      <c r="K20" s="55"/>
      <c r="L20" s="55"/>
      <c r="M20" s="55"/>
      <c r="N20" s="57">
        <f t="shared" si="0"/>
        <v>0</v>
      </c>
    </row>
    <row r="21" spans="1:14" ht="12.75">
      <c r="A21" s="76" t="s">
        <v>298</v>
      </c>
      <c r="B21" s="292"/>
      <c r="C21" s="55"/>
      <c r="D21" s="55"/>
      <c r="E21" s="55"/>
      <c r="F21" s="291"/>
      <c r="G21" s="57">
        <f t="shared" si="1"/>
        <v>0</v>
      </c>
      <c r="H21" s="87"/>
      <c r="I21" s="442"/>
      <c r="J21" s="55"/>
      <c r="K21" s="55"/>
      <c r="L21" s="55"/>
      <c r="M21" s="55"/>
      <c r="N21" s="57">
        <f t="shared" si="0"/>
        <v>0</v>
      </c>
    </row>
    <row r="22" spans="1:14" ht="12.75">
      <c r="A22" s="76" t="s">
        <v>253</v>
      </c>
      <c r="B22" s="59"/>
      <c r="C22" s="55"/>
      <c r="D22" s="55"/>
      <c r="E22" s="55"/>
      <c r="F22" s="55"/>
      <c r="G22" s="57">
        <f t="shared" si="1"/>
        <v>0</v>
      </c>
      <c r="H22" s="87"/>
      <c r="I22" s="59"/>
      <c r="J22" s="55"/>
      <c r="K22" s="55"/>
      <c r="L22" s="55"/>
      <c r="M22" s="55"/>
      <c r="N22" s="57">
        <f t="shared" si="0"/>
        <v>0</v>
      </c>
    </row>
    <row r="23" spans="1:14" ht="12.75">
      <c r="A23" s="76" t="s">
        <v>254</v>
      </c>
      <c r="B23" s="293">
        <v>762</v>
      </c>
      <c r="C23" s="295"/>
      <c r="D23" s="295"/>
      <c r="E23" s="295"/>
      <c r="F23" s="295"/>
      <c r="G23" s="294">
        <f t="shared" si="1"/>
        <v>762</v>
      </c>
      <c r="H23" s="87"/>
      <c r="I23" s="59">
        <v>2722</v>
      </c>
      <c r="J23" s="55"/>
      <c r="K23" s="55"/>
      <c r="L23" s="55"/>
      <c r="M23" s="55"/>
      <c r="N23" s="57">
        <f t="shared" si="0"/>
        <v>2722</v>
      </c>
    </row>
    <row r="24" spans="1:14" ht="12.75">
      <c r="A24" s="76" t="s">
        <v>255</v>
      </c>
      <c r="B24" s="293"/>
      <c r="C24" s="295"/>
      <c r="D24" s="295"/>
      <c r="E24" s="295"/>
      <c r="F24" s="295"/>
      <c r="G24" s="294">
        <f t="shared" si="1"/>
        <v>0</v>
      </c>
      <c r="H24" s="87"/>
      <c r="I24" s="59"/>
      <c r="J24" s="55"/>
      <c r="K24" s="55"/>
      <c r="L24" s="55"/>
      <c r="M24" s="55"/>
      <c r="N24" s="57">
        <f t="shared" si="0"/>
        <v>0</v>
      </c>
    </row>
    <row r="25" spans="1:14" ht="12.75">
      <c r="A25" s="76" t="s">
        <v>256</v>
      </c>
      <c r="B25" s="293"/>
      <c r="C25" s="295"/>
      <c r="D25" s="295"/>
      <c r="E25" s="295"/>
      <c r="F25" s="295"/>
      <c r="G25" s="294">
        <f t="shared" si="1"/>
        <v>0</v>
      </c>
      <c r="H25" s="87"/>
      <c r="I25" s="59"/>
      <c r="J25" s="55"/>
      <c r="K25" s="55"/>
      <c r="L25" s="55"/>
      <c r="M25" s="55"/>
      <c r="N25" s="57">
        <f aca="true" t="shared" si="2" ref="N25:N41">SUM(I25:M25)</f>
        <v>0</v>
      </c>
    </row>
    <row r="26" spans="1:14" ht="12.75">
      <c r="A26" s="76" t="s">
        <v>257</v>
      </c>
      <c r="B26" s="591"/>
      <c r="C26" s="443"/>
      <c r="D26" s="443"/>
      <c r="E26" s="443"/>
      <c r="F26" s="443"/>
      <c r="G26" s="294">
        <f t="shared" si="1"/>
        <v>0</v>
      </c>
      <c r="H26" s="88"/>
      <c r="I26" s="293">
        <v>4623</v>
      </c>
      <c r="J26" s="64"/>
      <c r="K26" s="64"/>
      <c r="L26" s="64"/>
      <c r="M26" s="64"/>
      <c r="N26" s="302">
        <f t="shared" si="2"/>
        <v>4623</v>
      </c>
    </row>
    <row r="27" spans="1:14" ht="12.75">
      <c r="A27" s="281" t="s">
        <v>258</v>
      </c>
      <c r="B27" s="591">
        <v>453</v>
      </c>
      <c r="C27" s="443"/>
      <c r="D27" s="443"/>
      <c r="E27" s="443"/>
      <c r="F27" s="443"/>
      <c r="G27" s="294">
        <f t="shared" si="1"/>
        <v>453</v>
      </c>
      <c r="H27" s="88"/>
      <c r="I27" s="293">
        <v>33786</v>
      </c>
      <c r="J27" s="443"/>
      <c r="K27" s="64"/>
      <c r="L27" s="64"/>
      <c r="M27" s="64"/>
      <c r="N27" s="302">
        <f t="shared" si="2"/>
        <v>33786</v>
      </c>
    </row>
    <row r="28" spans="1:14" ht="12.75">
      <c r="A28" s="281" t="s">
        <v>259</v>
      </c>
      <c r="B28" s="569">
        <v>528284</v>
      </c>
      <c r="C28" s="443"/>
      <c r="D28" s="295">
        <v>1200</v>
      </c>
      <c r="E28" s="443"/>
      <c r="F28" s="295"/>
      <c r="G28" s="294">
        <f t="shared" si="1"/>
        <v>529484</v>
      </c>
      <c r="H28" s="88"/>
      <c r="I28" s="293">
        <v>216852</v>
      </c>
      <c r="J28" s="295">
        <v>1270</v>
      </c>
      <c r="K28" s="295"/>
      <c r="L28" s="295"/>
      <c r="M28" s="444"/>
      <c r="N28" s="302">
        <f t="shared" si="2"/>
        <v>218122</v>
      </c>
    </row>
    <row r="29" spans="1:14" ht="12.75">
      <c r="A29" s="76" t="s">
        <v>260</v>
      </c>
      <c r="B29" s="63"/>
      <c r="C29" s="64"/>
      <c r="D29" s="295"/>
      <c r="E29" s="443"/>
      <c r="F29" s="64"/>
      <c r="G29" s="302">
        <f t="shared" si="1"/>
        <v>0</v>
      </c>
      <c r="H29" s="88"/>
      <c r="I29" s="293"/>
      <c r="J29" s="64"/>
      <c r="K29" s="64"/>
      <c r="L29" s="64"/>
      <c r="M29" s="64"/>
      <c r="N29" s="302">
        <f t="shared" si="2"/>
        <v>0</v>
      </c>
    </row>
    <row r="30" spans="1:14" ht="12.75">
      <c r="A30" s="289" t="s">
        <v>261</v>
      </c>
      <c r="B30" s="58">
        <f>SUM(B31:B33)</f>
        <v>0</v>
      </c>
      <c r="C30" s="65">
        <f>SUM(C31:C33)</f>
        <v>0</v>
      </c>
      <c r="D30" s="339"/>
      <c r="E30" s="339"/>
      <c r="F30" s="65"/>
      <c r="G30" s="302">
        <f>SUM(G31:G33)</f>
        <v>0</v>
      </c>
      <c r="H30" s="88"/>
      <c r="I30" s="63"/>
      <c r="J30" s="64"/>
      <c r="K30" s="64"/>
      <c r="L30" s="64"/>
      <c r="M30" s="64"/>
      <c r="N30" s="302">
        <f t="shared" si="2"/>
        <v>0</v>
      </c>
    </row>
    <row r="31" spans="1:14" ht="12.75">
      <c r="A31" s="307" t="s">
        <v>316</v>
      </c>
      <c r="B31" s="63"/>
      <c r="C31" s="64"/>
      <c r="D31" s="443"/>
      <c r="E31" s="443"/>
      <c r="F31" s="64"/>
      <c r="G31" s="69">
        <f>SUM(B31:F31)</f>
        <v>0</v>
      </c>
      <c r="H31" s="88"/>
      <c r="I31" s="63"/>
      <c r="J31" s="64"/>
      <c r="K31" s="64"/>
      <c r="L31" s="64"/>
      <c r="M31" s="64"/>
      <c r="N31" s="69">
        <f t="shared" si="2"/>
        <v>0</v>
      </c>
    </row>
    <row r="32" spans="1:14" ht="12.75">
      <c r="A32" s="307" t="s">
        <v>317</v>
      </c>
      <c r="B32" s="63"/>
      <c r="C32" s="64"/>
      <c r="D32" s="443"/>
      <c r="E32" s="443"/>
      <c r="F32" s="64"/>
      <c r="G32" s="69">
        <f>SUM(B32:F32)</f>
        <v>0</v>
      </c>
      <c r="H32" s="88"/>
      <c r="I32" s="63"/>
      <c r="J32" s="64"/>
      <c r="K32" s="64"/>
      <c r="L32" s="64"/>
      <c r="M32" s="64"/>
      <c r="N32" s="69">
        <f t="shared" si="2"/>
        <v>0</v>
      </c>
    </row>
    <row r="33" spans="1:14" ht="12.75">
      <c r="A33" s="307" t="s">
        <v>318</v>
      </c>
      <c r="B33" s="63"/>
      <c r="C33" s="64"/>
      <c r="D33" s="443"/>
      <c r="E33" s="443"/>
      <c r="F33" s="64"/>
      <c r="G33" s="69">
        <f>SUM(B33:F33)</f>
        <v>0</v>
      </c>
      <c r="H33" s="88"/>
      <c r="I33" s="63"/>
      <c r="J33" s="64"/>
      <c r="K33" s="64"/>
      <c r="L33" s="64"/>
      <c r="M33" s="64"/>
      <c r="N33" s="69">
        <f t="shared" si="2"/>
        <v>0</v>
      </c>
    </row>
    <row r="34" spans="1:14" ht="12.75">
      <c r="A34" s="632" t="s">
        <v>708</v>
      </c>
      <c r="B34" s="63"/>
      <c r="C34" s="64"/>
      <c r="D34" s="443"/>
      <c r="E34" s="443"/>
      <c r="F34" s="64"/>
      <c r="G34" s="69">
        <f>SUM(B34:F34)</f>
        <v>0</v>
      </c>
      <c r="H34" s="88"/>
      <c r="I34" s="569">
        <v>3104</v>
      </c>
      <c r="J34" s="64"/>
      <c r="K34" s="64"/>
      <c r="L34" s="64"/>
      <c r="M34" s="64"/>
      <c r="N34" s="648">
        <f t="shared" si="2"/>
        <v>3104</v>
      </c>
    </row>
    <row r="35" spans="1:14" ht="12.75">
      <c r="A35" s="289" t="s">
        <v>299</v>
      </c>
      <c r="B35" s="63"/>
      <c r="C35" s="64"/>
      <c r="D35" s="64"/>
      <c r="E35" s="64"/>
      <c r="F35" s="64"/>
      <c r="G35" s="302">
        <f>SUM(G36:G37)</f>
        <v>0</v>
      </c>
      <c r="H35" s="88"/>
      <c r="I35" s="58"/>
      <c r="J35" s="65"/>
      <c r="K35" s="65">
        <f>SUM(K36:K38)</f>
        <v>0</v>
      </c>
      <c r="L35" s="65"/>
      <c r="M35" s="65"/>
      <c r="N35" s="302">
        <f t="shared" si="2"/>
        <v>0</v>
      </c>
    </row>
    <row r="36" spans="1:14" ht="12.75">
      <c r="A36" s="307" t="s">
        <v>319</v>
      </c>
      <c r="B36" s="63"/>
      <c r="C36" s="64"/>
      <c r="D36" s="623"/>
      <c r="E36" s="64"/>
      <c r="F36" s="64"/>
      <c r="G36" s="302">
        <f>SUM(B36:F36)</f>
        <v>0</v>
      </c>
      <c r="H36" s="88"/>
      <c r="I36" s="63"/>
      <c r="J36" s="64"/>
      <c r="K36" s="64"/>
      <c r="L36" s="64"/>
      <c r="M36" s="64"/>
      <c r="N36" s="69">
        <f t="shared" si="2"/>
        <v>0</v>
      </c>
    </row>
    <row r="37" spans="1:14" ht="12.75">
      <c r="A37" s="307" t="s">
        <v>320</v>
      </c>
      <c r="B37" s="63"/>
      <c r="C37" s="64"/>
      <c r="D37" s="64"/>
      <c r="E37" s="64"/>
      <c r="F37" s="64"/>
      <c r="G37" s="302">
        <f>SUM(B37:F37)</f>
        <v>0</v>
      </c>
      <c r="H37" s="88"/>
      <c r="I37" s="63"/>
      <c r="J37" s="64"/>
      <c r="K37" s="64"/>
      <c r="L37" s="64"/>
      <c r="M37" s="64"/>
      <c r="N37" s="69">
        <f t="shared" si="2"/>
        <v>0</v>
      </c>
    </row>
    <row r="38" spans="1:14" ht="12.75">
      <c r="A38" s="307" t="s">
        <v>335</v>
      </c>
      <c r="B38" s="63"/>
      <c r="C38" s="64"/>
      <c r="D38" s="64"/>
      <c r="E38" s="64"/>
      <c r="F38" s="64"/>
      <c r="G38" s="302"/>
      <c r="H38" s="88"/>
      <c r="I38" s="63"/>
      <c r="J38" s="64"/>
      <c r="K38" s="64"/>
      <c r="L38" s="64"/>
      <c r="M38" s="64"/>
      <c r="N38" s="69">
        <f t="shared" si="2"/>
        <v>0</v>
      </c>
    </row>
    <row r="39" spans="1:14" ht="12.75">
      <c r="A39" s="76" t="s">
        <v>262</v>
      </c>
      <c r="B39" s="63"/>
      <c r="C39" s="64"/>
      <c r="D39" s="64"/>
      <c r="E39" s="64"/>
      <c r="F39" s="64"/>
      <c r="G39" s="302">
        <f>SUM(B39:F39)</f>
        <v>0</v>
      </c>
      <c r="H39" s="88"/>
      <c r="I39" s="63"/>
      <c r="J39" s="64"/>
      <c r="K39" s="64"/>
      <c r="L39" s="64"/>
      <c r="M39" s="64"/>
      <c r="N39" s="302">
        <f t="shared" si="2"/>
        <v>0</v>
      </c>
    </row>
    <row r="40" spans="1:14" ht="12.75">
      <c r="A40" s="76" t="s">
        <v>263</v>
      </c>
      <c r="B40" s="63"/>
      <c r="C40" s="64"/>
      <c r="D40" s="64"/>
      <c r="E40" s="64"/>
      <c r="F40" s="64"/>
      <c r="G40" s="302">
        <f>SUM(B40:F40)</f>
        <v>0</v>
      </c>
      <c r="H40" s="88"/>
      <c r="I40" s="63"/>
      <c r="J40" s="64"/>
      <c r="K40" s="64"/>
      <c r="L40" s="64"/>
      <c r="M40" s="64"/>
      <c r="N40" s="302">
        <f t="shared" si="2"/>
        <v>0</v>
      </c>
    </row>
    <row r="41" spans="1:14" ht="13.5" customHeight="1" thickBot="1">
      <c r="A41" s="414" t="s">
        <v>264</v>
      </c>
      <c r="B41" s="415"/>
      <c r="C41" s="416"/>
      <c r="D41" s="416"/>
      <c r="E41" s="416"/>
      <c r="F41" s="416"/>
      <c r="G41" s="417">
        <f>SUM(B41:F41)</f>
        <v>0</v>
      </c>
      <c r="H41" s="418"/>
      <c r="I41" s="415"/>
      <c r="J41" s="416"/>
      <c r="K41" s="416"/>
      <c r="L41" s="416"/>
      <c r="M41" s="416"/>
      <c r="N41" s="417">
        <f t="shared" si="2"/>
        <v>0</v>
      </c>
    </row>
    <row r="42" spans="1:14" ht="15" customHeight="1" thickBot="1">
      <c r="A42" s="426"/>
      <c r="B42" s="427"/>
      <c r="C42" s="427"/>
      <c r="D42" s="428"/>
      <c r="E42" s="427"/>
      <c r="F42" s="427"/>
      <c r="G42" s="429"/>
      <c r="H42" s="430"/>
      <c r="I42" s="427"/>
      <c r="J42" s="427"/>
      <c r="K42" s="431"/>
      <c r="L42" s="427"/>
      <c r="M42" s="427"/>
      <c r="N42" s="429"/>
    </row>
    <row r="43" spans="1:14" ht="15.75">
      <c r="A43" s="72" t="s">
        <v>442</v>
      </c>
      <c r="B43" s="687" t="s">
        <v>77</v>
      </c>
      <c r="C43" s="688"/>
      <c r="D43" s="688"/>
      <c r="E43" s="688"/>
      <c r="F43" s="688"/>
      <c r="G43" s="689"/>
      <c r="H43" s="83"/>
      <c r="I43" s="687" t="s">
        <v>78</v>
      </c>
      <c r="J43" s="688"/>
      <c r="K43" s="688"/>
      <c r="L43" s="688"/>
      <c r="M43" s="688"/>
      <c r="N43" s="689"/>
    </row>
    <row r="44" spans="1:14" ht="12.75">
      <c r="A44" s="73"/>
      <c r="B44" s="77" t="s">
        <v>4</v>
      </c>
      <c r="C44" s="78" t="s">
        <v>5</v>
      </c>
      <c r="D44" s="78" t="s">
        <v>6</v>
      </c>
      <c r="E44" s="78" t="s">
        <v>7</v>
      </c>
      <c r="F44" s="78" t="s">
        <v>8</v>
      </c>
      <c r="G44" s="79" t="s">
        <v>329</v>
      </c>
      <c r="H44" s="85"/>
      <c r="I44" s="77" t="s">
        <v>4</v>
      </c>
      <c r="J44" s="78" t="s">
        <v>5</v>
      </c>
      <c r="K44" s="78" t="s">
        <v>6</v>
      </c>
      <c r="L44" s="78" t="s">
        <v>9</v>
      </c>
      <c r="M44" s="78" t="s">
        <v>8</v>
      </c>
      <c r="N44" s="79" t="s">
        <v>447</v>
      </c>
    </row>
    <row r="45" spans="1:14" ht="13.5" thickBot="1">
      <c r="A45" s="74"/>
      <c r="B45" s="130" t="s">
        <v>10</v>
      </c>
      <c r="C45" s="131" t="s">
        <v>10</v>
      </c>
      <c r="D45" s="131" t="s">
        <v>11</v>
      </c>
      <c r="E45" s="131" t="s">
        <v>83</v>
      </c>
      <c r="F45" s="131" t="s">
        <v>12</v>
      </c>
      <c r="G45" s="132" t="s">
        <v>68</v>
      </c>
      <c r="H45" s="84"/>
      <c r="I45" s="130" t="s">
        <v>13</v>
      </c>
      <c r="J45" s="131" t="s">
        <v>14</v>
      </c>
      <c r="K45" s="131" t="s">
        <v>15</v>
      </c>
      <c r="L45" s="131"/>
      <c r="M45" s="131" t="s">
        <v>76</v>
      </c>
      <c r="N45" s="132" t="s">
        <v>16</v>
      </c>
    </row>
    <row r="46" spans="1:14" ht="12.75">
      <c r="A46" s="289" t="s">
        <v>265</v>
      </c>
      <c r="B46" s="58">
        <f>SUM(B47:B49)</f>
        <v>0</v>
      </c>
      <c r="C46" s="65">
        <f>SUM(C47:C49)</f>
        <v>0</v>
      </c>
      <c r="D46" s="65">
        <f>SUM(D47:D49)</f>
        <v>0</v>
      </c>
      <c r="E46" s="65"/>
      <c r="F46" s="65"/>
      <c r="G46" s="302">
        <f>SUM(G47:G49)</f>
        <v>0</v>
      </c>
      <c r="H46" s="88"/>
      <c r="I46" s="63"/>
      <c r="J46" s="64"/>
      <c r="K46" s="64"/>
      <c r="L46" s="64"/>
      <c r="M46" s="64"/>
      <c r="N46" s="302">
        <f aca="true" t="shared" si="3" ref="N46:N76">SUM(I46:M46)</f>
        <v>0</v>
      </c>
    </row>
    <row r="47" spans="1:14" ht="12.75">
      <c r="A47" s="307" t="s">
        <v>321</v>
      </c>
      <c r="B47" s="63"/>
      <c r="C47" s="64"/>
      <c r="D47" s="64"/>
      <c r="E47" s="64"/>
      <c r="F47" s="64"/>
      <c r="G47" s="69">
        <f aca="true" t="shared" si="4" ref="G47:G76">SUM(B47:F47)</f>
        <v>0</v>
      </c>
      <c r="H47" s="88"/>
      <c r="I47" s="63"/>
      <c r="J47" s="64"/>
      <c r="K47" s="64"/>
      <c r="L47" s="64"/>
      <c r="M47" s="64"/>
      <c r="N47" s="69">
        <f t="shared" si="3"/>
        <v>0</v>
      </c>
    </row>
    <row r="48" spans="1:14" ht="12.75">
      <c r="A48" s="307" t="s">
        <v>322</v>
      </c>
      <c r="B48" s="63"/>
      <c r="C48" s="64"/>
      <c r="D48" s="64"/>
      <c r="E48" s="64"/>
      <c r="F48" s="64"/>
      <c r="G48" s="69">
        <f t="shared" si="4"/>
        <v>0</v>
      </c>
      <c r="H48" s="88"/>
      <c r="I48" s="63"/>
      <c r="J48" s="64"/>
      <c r="K48" s="64"/>
      <c r="L48" s="64"/>
      <c r="M48" s="64"/>
      <c r="N48" s="69">
        <f t="shared" si="3"/>
        <v>0</v>
      </c>
    </row>
    <row r="49" spans="1:14" ht="12.75">
      <c r="A49" s="307" t="s">
        <v>323</v>
      </c>
      <c r="B49" s="63"/>
      <c r="C49" s="64"/>
      <c r="D49" s="445"/>
      <c r="E49" s="64"/>
      <c r="F49" s="64"/>
      <c r="G49" s="69">
        <f t="shared" si="4"/>
        <v>0</v>
      </c>
      <c r="H49" s="88"/>
      <c r="I49" s="63"/>
      <c r="J49" s="64"/>
      <c r="K49" s="64"/>
      <c r="L49" s="64"/>
      <c r="M49" s="64"/>
      <c r="N49" s="69">
        <f t="shared" si="3"/>
        <v>0</v>
      </c>
    </row>
    <row r="50" spans="1:14" ht="12.75">
      <c r="A50" s="76" t="s">
        <v>266</v>
      </c>
      <c r="B50" s="59"/>
      <c r="C50" s="55"/>
      <c r="D50" s="55"/>
      <c r="E50" s="339"/>
      <c r="F50" s="55"/>
      <c r="G50" s="57">
        <f t="shared" si="4"/>
        <v>0</v>
      </c>
      <c r="H50" s="87"/>
      <c r="I50" s="59"/>
      <c r="J50" s="55"/>
      <c r="K50" s="55"/>
      <c r="L50" s="55"/>
      <c r="M50" s="55"/>
      <c r="N50" s="57">
        <f t="shared" si="3"/>
        <v>0</v>
      </c>
    </row>
    <row r="51" spans="1:14" ht="12.75">
      <c r="A51" s="76" t="s">
        <v>267</v>
      </c>
      <c r="B51" s="63"/>
      <c r="C51" s="64"/>
      <c r="D51" s="64"/>
      <c r="E51" s="64"/>
      <c r="F51" s="64"/>
      <c r="G51" s="302">
        <f t="shared" si="4"/>
        <v>0</v>
      </c>
      <c r="H51" s="88"/>
      <c r="I51" s="59"/>
      <c r="J51" s="55"/>
      <c r="K51" s="432"/>
      <c r="L51" s="55"/>
      <c r="M51" s="55"/>
      <c r="N51" s="57">
        <f t="shared" si="3"/>
        <v>0</v>
      </c>
    </row>
    <row r="52" spans="1:14" ht="12.75">
      <c r="A52" s="76" t="s">
        <v>268</v>
      </c>
      <c r="B52" s="59"/>
      <c r="C52" s="55"/>
      <c r="D52" s="55"/>
      <c r="E52" s="55"/>
      <c r="F52" s="55"/>
      <c r="G52" s="302">
        <f t="shared" si="4"/>
        <v>0</v>
      </c>
      <c r="H52" s="88"/>
      <c r="I52" s="59"/>
      <c r="J52" s="55"/>
      <c r="K52" s="55"/>
      <c r="L52" s="55"/>
      <c r="M52" s="55"/>
      <c r="N52" s="57">
        <f t="shared" si="3"/>
        <v>0</v>
      </c>
    </row>
    <row r="53" spans="1:14" ht="12.75">
      <c r="A53" s="80" t="s">
        <v>269</v>
      </c>
      <c r="B53" s="282"/>
      <c r="C53" s="283"/>
      <c r="D53" s="283"/>
      <c r="E53" s="283"/>
      <c r="F53" s="283"/>
      <c r="G53" s="302">
        <f t="shared" si="4"/>
        <v>0</v>
      </c>
      <c r="H53" s="88"/>
      <c r="I53" s="282"/>
      <c r="J53" s="283"/>
      <c r="K53" s="283"/>
      <c r="L53" s="283"/>
      <c r="M53" s="283"/>
      <c r="N53" s="57">
        <f t="shared" si="3"/>
        <v>0</v>
      </c>
    </row>
    <row r="54" spans="1:14" ht="12.75">
      <c r="A54" s="80" t="s">
        <v>270</v>
      </c>
      <c r="B54" s="282"/>
      <c r="C54" s="413"/>
      <c r="D54" s="283"/>
      <c r="E54" s="283"/>
      <c r="F54" s="283"/>
      <c r="G54" s="302">
        <f t="shared" si="4"/>
        <v>0</v>
      </c>
      <c r="H54" s="88"/>
      <c r="I54" s="282"/>
      <c r="J54" s="283"/>
      <c r="K54" s="446"/>
      <c r="L54" s="283"/>
      <c r="M54" s="283"/>
      <c r="N54" s="57">
        <f t="shared" si="3"/>
        <v>0</v>
      </c>
    </row>
    <row r="55" spans="1:14" ht="12.75">
      <c r="A55" s="80" t="s">
        <v>271</v>
      </c>
      <c r="B55" s="282"/>
      <c r="C55" s="283"/>
      <c r="D55" s="283"/>
      <c r="E55" s="283"/>
      <c r="F55" s="283"/>
      <c r="G55" s="302">
        <f t="shared" si="4"/>
        <v>0</v>
      </c>
      <c r="H55" s="88"/>
      <c r="I55" s="282"/>
      <c r="J55" s="283"/>
      <c r="K55" s="283"/>
      <c r="L55" s="283"/>
      <c r="M55" s="283"/>
      <c r="N55" s="57">
        <f t="shared" si="3"/>
        <v>0</v>
      </c>
    </row>
    <row r="56" spans="1:14" ht="12.75">
      <c r="A56" s="80" t="s">
        <v>272</v>
      </c>
      <c r="B56" s="282"/>
      <c r="C56" s="283"/>
      <c r="D56" s="283"/>
      <c r="E56" s="283"/>
      <c r="F56" s="283"/>
      <c r="G56" s="302">
        <f t="shared" si="4"/>
        <v>0</v>
      </c>
      <c r="H56" s="88"/>
      <c r="I56" s="282"/>
      <c r="J56" s="283"/>
      <c r="K56" s="283"/>
      <c r="L56" s="283"/>
      <c r="M56" s="283"/>
      <c r="N56" s="57">
        <f t="shared" si="3"/>
        <v>0</v>
      </c>
    </row>
    <row r="57" spans="1:14" ht="12.75">
      <c r="A57" s="80" t="s">
        <v>273</v>
      </c>
      <c r="B57" s="282"/>
      <c r="C57" s="283"/>
      <c r="D57" s="283"/>
      <c r="E57" s="283"/>
      <c r="F57" s="283"/>
      <c r="G57" s="302">
        <f t="shared" si="4"/>
        <v>0</v>
      </c>
      <c r="H57" s="88"/>
      <c r="I57" s="282"/>
      <c r="J57" s="283"/>
      <c r="K57" s="283"/>
      <c r="L57" s="283"/>
      <c r="M57" s="283"/>
      <c r="N57" s="57">
        <f t="shared" si="3"/>
        <v>0</v>
      </c>
    </row>
    <row r="58" spans="1:14" ht="12.75">
      <c r="A58" s="80" t="s">
        <v>274</v>
      </c>
      <c r="B58" s="282"/>
      <c r="C58" s="283"/>
      <c r="D58" s="283"/>
      <c r="E58" s="283"/>
      <c r="F58" s="283"/>
      <c r="G58" s="302">
        <f t="shared" si="4"/>
        <v>0</v>
      </c>
      <c r="H58" s="88"/>
      <c r="I58" s="282"/>
      <c r="J58" s="283"/>
      <c r="K58" s="283">
        <v>172679</v>
      </c>
      <c r="L58" s="283"/>
      <c r="M58" s="283"/>
      <c r="N58" s="57">
        <f t="shared" si="3"/>
        <v>172679</v>
      </c>
    </row>
    <row r="59" spans="1:14" ht="12.75">
      <c r="A59" s="80" t="s">
        <v>275</v>
      </c>
      <c r="B59" s="282"/>
      <c r="C59" s="283"/>
      <c r="D59" s="283"/>
      <c r="E59" s="283"/>
      <c r="F59" s="283"/>
      <c r="G59" s="302">
        <f t="shared" si="4"/>
        <v>0</v>
      </c>
      <c r="H59" s="88"/>
      <c r="I59" s="282"/>
      <c r="J59" s="283"/>
      <c r="K59" s="283">
        <v>5000</v>
      </c>
      <c r="L59" s="283"/>
      <c r="M59" s="283"/>
      <c r="N59" s="57">
        <f t="shared" si="3"/>
        <v>5000</v>
      </c>
    </row>
    <row r="60" spans="1:14" ht="12.75">
      <c r="A60" s="80" t="s">
        <v>276</v>
      </c>
      <c r="B60" s="282"/>
      <c r="C60" s="283"/>
      <c r="D60" s="283"/>
      <c r="E60" s="283"/>
      <c r="F60" s="283"/>
      <c r="G60" s="302">
        <f t="shared" si="4"/>
        <v>0</v>
      </c>
      <c r="H60" s="88"/>
      <c r="I60" s="282"/>
      <c r="J60" s="283"/>
      <c r="K60" s="283">
        <v>35000</v>
      </c>
      <c r="L60" s="283"/>
      <c r="M60" s="283"/>
      <c r="N60" s="57">
        <f t="shared" si="3"/>
        <v>35000</v>
      </c>
    </row>
    <row r="61" spans="1:14" ht="12.75">
      <c r="A61" s="80" t="s">
        <v>277</v>
      </c>
      <c r="B61" s="282"/>
      <c r="C61" s="283"/>
      <c r="D61" s="283"/>
      <c r="E61" s="283"/>
      <c r="F61" s="283"/>
      <c r="G61" s="302">
        <f t="shared" si="4"/>
        <v>0</v>
      </c>
      <c r="H61" s="88"/>
      <c r="I61" s="282"/>
      <c r="J61" s="283"/>
      <c r="K61" s="283">
        <v>400</v>
      </c>
      <c r="L61" s="283"/>
      <c r="M61" s="283"/>
      <c r="N61" s="57">
        <f t="shared" si="3"/>
        <v>400</v>
      </c>
    </row>
    <row r="62" spans="1:14" ht="12.75">
      <c r="A62" s="80" t="s">
        <v>278</v>
      </c>
      <c r="B62" s="282"/>
      <c r="C62" s="283"/>
      <c r="D62" s="283"/>
      <c r="E62" s="283"/>
      <c r="F62" s="283"/>
      <c r="G62" s="302">
        <f t="shared" si="4"/>
        <v>0</v>
      </c>
      <c r="H62" s="88"/>
      <c r="I62" s="282">
        <v>3189</v>
      </c>
      <c r="J62" s="283"/>
      <c r="K62" s="283">
        <v>11811</v>
      </c>
      <c r="L62" s="283"/>
      <c r="M62" s="283"/>
      <c r="N62" s="57">
        <f t="shared" si="3"/>
        <v>15000</v>
      </c>
    </row>
    <row r="63" spans="1:14" ht="12.75">
      <c r="A63" s="80" t="s">
        <v>279</v>
      </c>
      <c r="B63" s="282"/>
      <c r="C63" s="283"/>
      <c r="D63" s="283"/>
      <c r="E63" s="283"/>
      <c r="F63" s="283"/>
      <c r="G63" s="302">
        <f t="shared" si="4"/>
        <v>0</v>
      </c>
      <c r="H63" s="88"/>
      <c r="I63" s="282">
        <v>744</v>
      </c>
      <c r="J63" s="283"/>
      <c r="K63" s="283">
        <v>2756</v>
      </c>
      <c r="L63" s="283"/>
      <c r="M63" s="283"/>
      <c r="N63" s="57">
        <f t="shared" si="3"/>
        <v>3500</v>
      </c>
    </row>
    <row r="64" spans="1:14" ht="12.75">
      <c r="A64" s="80" t="s">
        <v>280</v>
      </c>
      <c r="B64" s="282"/>
      <c r="C64" s="283"/>
      <c r="D64" s="283"/>
      <c r="E64" s="283"/>
      <c r="F64" s="283"/>
      <c r="G64" s="302">
        <f t="shared" si="4"/>
        <v>0</v>
      </c>
      <c r="H64" s="88"/>
      <c r="I64" s="282"/>
      <c r="J64" s="283"/>
      <c r="K64" s="283">
        <v>23500</v>
      </c>
      <c r="L64" s="283"/>
      <c r="M64" s="283"/>
      <c r="N64" s="57">
        <f t="shared" si="3"/>
        <v>23500</v>
      </c>
    </row>
    <row r="65" spans="1:14" ht="12.75">
      <c r="A65" s="80" t="s">
        <v>281</v>
      </c>
      <c r="B65" s="282"/>
      <c r="C65" s="283"/>
      <c r="D65" s="283"/>
      <c r="E65" s="283"/>
      <c r="F65" s="283"/>
      <c r="G65" s="302">
        <f t="shared" si="4"/>
        <v>0</v>
      </c>
      <c r="H65" s="88"/>
      <c r="I65" s="282"/>
      <c r="J65" s="283"/>
      <c r="K65" s="283">
        <v>2000</v>
      </c>
      <c r="L65" s="283"/>
      <c r="M65" s="283"/>
      <c r="N65" s="57">
        <f t="shared" si="3"/>
        <v>2000</v>
      </c>
    </row>
    <row r="66" spans="1:14" ht="12.75">
      <c r="A66" s="80" t="s">
        <v>282</v>
      </c>
      <c r="B66" s="282"/>
      <c r="C66" s="283"/>
      <c r="D66" s="283"/>
      <c r="E66" s="283"/>
      <c r="F66" s="283"/>
      <c r="G66" s="302">
        <f t="shared" si="4"/>
        <v>0</v>
      </c>
      <c r="H66" s="88"/>
      <c r="I66" s="282"/>
      <c r="J66" s="283"/>
      <c r="K66" s="283">
        <v>1700</v>
      </c>
      <c r="L66" s="283"/>
      <c r="M66" s="283"/>
      <c r="N66" s="57">
        <f t="shared" si="3"/>
        <v>1700</v>
      </c>
    </row>
    <row r="67" spans="1:14" ht="12.75">
      <c r="A67" s="80" t="s">
        <v>283</v>
      </c>
      <c r="B67" s="282"/>
      <c r="C67" s="283"/>
      <c r="D67" s="283"/>
      <c r="E67" s="283"/>
      <c r="F67" s="283"/>
      <c r="G67" s="302">
        <f t="shared" si="4"/>
        <v>0</v>
      </c>
      <c r="H67" s="88"/>
      <c r="I67" s="282"/>
      <c r="J67" s="283"/>
      <c r="K67" s="283">
        <v>1275</v>
      </c>
      <c r="L67" s="283"/>
      <c r="M67" s="283"/>
      <c r="N67" s="57">
        <f t="shared" si="3"/>
        <v>1275</v>
      </c>
    </row>
    <row r="68" spans="1:14" ht="12.75">
      <c r="A68" s="80" t="s">
        <v>284</v>
      </c>
      <c r="B68" s="282"/>
      <c r="C68" s="283"/>
      <c r="D68" s="283"/>
      <c r="E68" s="283"/>
      <c r="F68" s="283"/>
      <c r="G68" s="302">
        <f t="shared" si="4"/>
        <v>0</v>
      </c>
      <c r="H68" s="88"/>
      <c r="I68" s="282"/>
      <c r="J68" s="283"/>
      <c r="K68" s="283">
        <v>3100</v>
      </c>
      <c r="L68" s="283"/>
      <c r="M68" s="283"/>
      <c r="N68" s="57">
        <f t="shared" si="3"/>
        <v>3100</v>
      </c>
    </row>
    <row r="69" spans="1:14" ht="12.75">
      <c r="A69" s="80" t="s">
        <v>285</v>
      </c>
      <c r="B69" s="282"/>
      <c r="C69" s="283"/>
      <c r="D69" s="283"/>
      <c r="E69" s="283"/>
      <c r="F69" s="283"/>
      <c r="G69" s="302">
        <f t="shared" si="4"/>
        <v>0</v>
      </c>
      <c r="H69" s="88"/>
      <c r="I69" s="282"/>
      <c r="J69" s="283"/>
      <c r="K69" s="283">
        <v>3035</v>
      </c>
      <c r="L69" s="283"/>
      <c r="M69" s="283"/>
      <c r="N69" s="57">
        <f t="shared" si="3"/>
        <v>3035</v>
      </c>
    </row>
    <row r="70" spans="1:14" ht="12.75">
      <c r="A70" s="80" t="s">
        <v>286</v>
      </c>
      <c r="B70" s="282"/>
      <c r="C70" s="283"/>
      <c r="D70" s="283">
        <v>2400</v>
      </c>
      <c r="E70" s="283"/>
      <c r="F70" s="283"/>
      <c r="G70" s="302">
        <f t="shared" si="4"/>
        <v>2400</v>
      </c>
      <c r="H70" s="88"/>
      <c r="I70" s="282"/>
      <c r="J70" s="283"/>
      <c r="K70" s="283">
        <v>3900</v>
      </c>
      <c r="L70" s="283"/>
      <c r="M70" s="283"/>
      <c r="N70" s="57">
        <f t="shared" si="3"/>
        <v>3900</v>
      </c>
    </row>
    <row r="71" spans="1:14" ht="12.75">
      <c r="A71" s="80" t="s">
        <v>287</v>
      </c>
      <c r="B71" s="282"/>
      <c r="C71" s="283"/>
      <c r="D71" s="283"/>
      <c r="E71" s="283"/>
      <c r="F71" s="283"/>
      <c r="G71" s="302">
        <f t="shared" si="4"/>
        <v>0</v>
      </c>
      <c r="H71" s="88"/>
      <c r="I71" s="282"/>
      <c r="J71" s="283"/>
      <c r="K71" s="419"/>
      <c r="L71" s="283"/>
      <c r="M71" s="283"/>
      <c r="N71" s="57">
        <f t="shared" si="3"/>
        <v>0</v>
      </c>
    </row>
    <row r="72" spans="1:14" ht="12.75">
      <c r="A72" s="285" t="s">
        <v>288</v>
      </c>
      <c r="B72" s="282"/>
      <c r="C72" s="283"/>
      <c r="D72" s="283"/>
      <c r="E72" s="283"/>
      <c r="F72" s="283"/>
      <c r="G72" s="302">
        <f t="shared" si="4"/>
        <v>0</v>
      </c>
      <c r="H72" s="88"/>
      <c r="I72" s="282"/>
      <c r="J72" s="283"/>
      <c r="K72" s="283"/>
      <c r="L72" s="283"/>
      <c r="M72" s="283"/>
      <c r="N72" s="57">
        <f t="shared" si="3"/>
        <v>0</v>
      </c>
    </row>
    <row r="73" spans="1:14" ht="12.75">
      <c r="A73" s="284" t="s">
        <v>289</v>
      </c>
      <c r="B73" s="282"/>
      <c r="C73" s="283"/>
      <c r="D73" s="283"/>
      <c r="E73" s="283"/>
      <c r="F73" s="283"/>
      <c r="G73" s="302">
        <f t="shared" si="4"/>
        <v>0</v>
      </c>
      <c r="H73" s="88"/>
      <c r="I73" s="282"/>
      <c r="J73" s="283"/>
      <c r="K73" s="283"/>
      <c r="L73" s="283"/>
      <c r="M73" s="283"/>
      <c r="N73" s="57">
        <f t="shared" si="3"/>
        <v>0</v>
      </c>
    </row>
    <row r="74" spans="1:14" ht="12.75">
      <c r="A74" s="80" t="s">
        <v>291</v>
      </c>
      <c r="B74" s="282"/>
      <c r="C74" s="283"/>
      <c r="D74" s="283"/>
      <c r="E74" s="283"/>
      <c r="F74" s="283"/>
      <c r="G74" s="302">
        <f t="shared" si="4"/>
        <v>0</v>
      </c>
      <c r="H74" s="88"/>
      <c r="I74" s="282"/>
      <c r="J74" s="283"/>
      <c r="K74" s="283"/>
      <c r="L74" s="283"/>
      <c r="M74" s="283"/>
      <c r="N74" s="57">
        <f t="shared" si="3"/>
        <v>0</v>
      </c>
    </row>
    <row r="75" spans="1:14" ht="12.75">
      <c r="A75" s="80" t="s">
        <v>292</v>
      </c>
      <c r="B75" s="282"/>
      <c r="C75" s="283"/>
      <c r="D75" s="283"/>
      <c r="E75" s="283"/>
      <c r="F75" s="283"/>
      <c r="G75" s="294">
        <f t="shared" si="4"/>
        <v>0</v>
      </c>
      <c r="H75" s="88"/>
      <c r="I75" s="571"/>
      <c r="J75" s="283"/>
      <c r="K75" s="283"/>
      <c r="L75" s="283"/>
      <c r="M75" s="283"/>
      <c r="N75" s="57">
        <f t="shared" si="3"/>
        <v>0</v>
      </c>
    </row>
    <row r="76" spans="1:14" ht="13.5" thickBot="1">
      <c r="A76" s="80" t="s">
        <v>696</v>
      </c>
      <c r="B76" s="593">
        <v>175</v>
      </c>
      <c r="C76" s="572"/>
      <c r="D76" s="594">
        <v>300</v>
      </c>
      <c r="E76" s="283"/>
      <c r="F76" s="283"/>
      <c r="G76" s="303">
        <f t="shared" si="4"/>
        <v>475</v>
      </c>
      <c r="H76" s="88"/>
      <c r="I76" s="593">
        <v>1128</v>
      </c>
      <c r="J76" s="283"/>
      <c r="K76" s="283"/>
      <c r="L76" s="283"/>
      <c r="M76" s="283"/>
      <c r="N76" s="300">
        <f t="shared" si="3"/>
        <v>1128</v>
      </c>
    </row>
    <row r="77" spans="1:14" ht="12.75">
      <c r="A77" s="82" t="s">
        <v>1</v>
      </c>
      <c r="B77" s="301">
        <f>SUM(B9:B12,B20:B30,B35,B39:B46,B50:B76)</f>
        <v>529674</v>
      </c>
      <c r="C77" s="301">
        <f>SUM(C9:C12,C20:C30,C35,C39:C46,C50:C76)</f>
        <v>0</v>
      </c>
      <c r="D77" s="301">
        <f>SUM(D9:D12,D19:D30,D35,D39:D46,D50:D76,D34)</f>
        <v>3900</v>
      </c>
      <c r="E77" s="301">
        <f>SUM(E9:E12,E20:E30,E35,E39:E46,E50:E76)</f>
        <v>0</v>
      </c>
      <c r="F77" s="301">
        <f>SUM(F9:F12,F20:F29,F30,F35,F39:F46,F50:F76)</f>
        <v>0</v>
      </c>
      <c r="G77" s="301">
        <f>SUM(G9:G12,G19:G30,G39:G46,G50:G57,G58:G76,G34)</f>
        <v>533574</v>
      </c>
      <c r="H77" s="301">
        <f>SUM(H9:H12,H20:H30,H39:H46,H50:H57,H58:H76)</f>
        <v>0</v>
      </c>
      <c r="I77" s="301">
        <f>SUM(I9:I12,I19:I30,I35,I39:I46,I50:I76,I34)</f>
        <v>266148</v>
      </c>
      <c r="J77" s="301">
        <f>SUM(J9:J12,J19:J30,J35,J39:J46,J50:J76)</f>
        <v>1270</v>
      </c>
      <c r="K77" s="301">
        <f>SUM(K9:K12,K19:K30,K35,K39:K46,K50:K76)</f>
        <v>266156</v>
      </c>
      <c r="L77" s="301">
        <f>SUM(L9:L12,L19:L30,L35,L39:L46,L50:L76)</f>
        <v>0</v>
      </c>
      <c r="M77" s="301">
        <f>SUM(M9:M12,M19:M30,M35,M39:M46,M50:M76)</f>
        <v>0</v>
      </c>
      <c r="N77" s="433">
        <f>SUM(N9:N12,N19:N30,N35,N39:N46,N50:N76,N34)</f>
        <v>533574</v>
      </c>
    </row>
    <row r="78" spans="1:14" ht="12.75">
      <c r="A78" s="81" t="s">
        <v>80</v>
      </c>
      <c r="B78" s="59"/>
      <c r="C78" s="55"/>
      <c r="D78" s="55"/>
      <c r="E78" s="55"/>
      <c r="F78" s="55"/>
      <c r="G78" s="57"/>
      <c r="H78" s="89"/>
      <c r="I78" s="58"/>
      <c r="J78" s="65"/>
      <c r="K78" s="432"/>
      <c r="L78" s="55"/>
      <c r="M78" s="55"/>
      <c r="N78" s="56">
        <f>SUM(I78:M78)</f>
        <v>0</v>
      </c>
    </row>
    <row r="79" spans="1:14" ht="13.5" thickBot="1">
      <c r="A79" s="434" t="s">
        <v>81</v>
      </c>
      <c r="B79" s="435">
        <f aca="true" t="shared" si="5" ref="B79:N79">B77-B78</f>
        <v>529674</v>
      </c>
      <c r="C79" s="66">
        <f t="shared" si="5"/>
        <v>0</v>
      </c>
      <c r="D79" s="66">
        <f t="shared" si="5"/>
        <v>3900</v>
      </c>
      <c r="E79" s="66">
        <f t="shared" si="5"/>
        <v>0</v>
      </c>
      <c r="F79" s="66">
        <f t="shared" si="5"/>
        <v>0</v>
      </c>
      <c r="G79" s="436">
        <f t="shared" si="5"/>
        <v>533574</v>
      </c>
      <c r="H79" s="437">
        <f t="shared" si="5"/>
        <v>0</v>
      </c>
      <c r="I79" s="435">
        <f t="shared" si="5"/>
        <v>266148</v>
      </c>
      <c r="J79" s="66">
        <f t="shared" si="5"/>
        <v>1270</v>
      </c>
      <c r="K79" s="66">
        <f t="shared" si="5"/>
        <v>266156</v>
      </c>
      <c r="L79" s="66">
        <f t="shared" si="5"/>
        <v>0</v>
      </c>
      <c r="M79" s="66">
        <f t="shared" si="5"/>
        <v>0</v>
      </c>
      <c r="N79" s="438">
        <f t="shared" si="5"/>
        <v>533574</v>
      </c>
    </row>
    <row r="80" spans="1:14" ht="12.75">
      <c r="A80" s="242"/>
      <c r="B80" s="243"/>
      <c r="C80" s="243"/>
      <c r="D80" s="243"/>
      <c r="E80" s="243"/>
      <c r="F80" s="243"/>
      <c r="G80" s="100"/>
      <c r="H80" s="100"/>
      <c r="I80" s="329"/>
      <c r="J80" s="243"/>
      <c r="K80" s="330"/>
      <c r="L80" s="329"/>
      <c r="M80" s="329"/>
      <c r="N80" s="244"/>
    </row>
    <row r="81" spans="1:14" ht="12.75">
      <c r="A81" s="242"/>
      <c r="B81" s="243"/>
      <c r="C81" s="243"/>
      <c r="D81" s="243"/>
      <c r="E81" s="243"/>
      <c r="F81" s="243"/>
      <c r="G81" s="100"/>
      <c r="H81" s="100"/>
      <c r="I81" s="243"/>
      <c r="J81" s="243"/>
      <c r="K81" s="330"/>
      <c r="L81" s="329"/>
      <c r="M81" s="329"/>
      <c r="N81" s="244"/>
    </row>
    <row r="82" spans="1:14" ht="12.75">
      <c r="A82" s="242"/>
      <c r="B82" s="243"/>
      <c r="C82" s="243"/>
      <c r="D82" s="243"/>
      <c r="E82" s="243"/>
      <c r="F82" s="243"/>
      <c r="G82" s="100"/>
      <c r="H82" s="100"/>
      <c r="I82" s="326"/>
      <c r="J82" s="243"/>
      <c r="K82" s="244"/>
      <c r="L82" s="243"/>
      <c r="M82" s="243"/>
      <c r="N82" s="244"/>
    </row>
    <row r="83" spans="1:14" ht="12.75">
      <c r="A83" s="242"/>
      <c r="B83" s="243"/>
      <c r="C83" s="243"/>
      <c r="D83" s="243"/>
      <c r="E83" s="243"/>
      <c r="F83" s="243"/>
      <c r="G83" s="100"/>
      <c r="H83" s="100"/>
      <c r="I83" s="243"/>
      <c r="J83" s="243"/>
      <c r="K83" s="244"/>
      <c r="L83" s="243"/>
      <c r="M83" s="243"/>
      <c r="N83" s="244"/>
    </row>
    <row r="84" spans="1:14" ht="12.75">
      <c r="A84" s="242"/>
      <c r="B84" s="243"/>
      <c r="C84" s="243"/>
      <c r="D84" s="243"/>
      <c r="E84" s="243"/>
      <c r="F84" s="243"/>
      <c r="G84" s="100"/>
      <c r="H84" s="100"/>
      <c r="I84" s="243"/>
      <c r="J84" s="243"/>
      <c r="K84" s="244"/>
      <c r="L84" s="243"/>
      <c r="M84" s="243"/>
      <c r="N84" s="244"/>
    </row>
    <row r="85" spans="1:14" ht="12.75">
      <c r="A85" s="242"/>
      <c r="B85" s="243"/>
      <c r="C85" s="243"/>
      <c r="D85" s="243"/>
      <c r="E85" s="243"/>
      <c r="F85" s="243"/>
      <c r="G85" s="100"/>
      <c r="H85" s="100"/>
      <c r="I85" s="243"/>
      <c r="J85" s="243"/>
      <c r="K85" s="244"/>
      <c r="L85" s="243"/>
      <c r="M85" s="243"/>
      <c r="N85" s="244"/>
    </row>
    <row r="86" spans="1:14" ht="12.75">
      <c r="A86" s="242"/>
      <c r="B86" s="243"/>
      <c r="C86" s="243"/>
      <c r="D86" s="243"/>
      <c r="E86" s="243"/>
      <c r="F86" s="243"/>
      <c r="G86" s="100"/>
      <c r="H86" s="100"/>
      <c r="I86" s="243"/>
      <c r="J86" s="243"/>
      <c r="K86" s="244"/>
      <c r="L86" s="243"/>
      <c r="M86" s="243"/>
      <c r="N86" s="244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0">
    <pageSetUpPr fitToPage="1"/>
  </sheetPr>
  <dimension ref="A1:F39"/>
  <sheetViews>
    <sheetView workbookViewId="0" topLeftCell="A1">
      <selection activeCell="C26" sqref="C26"/>
    </sheetView>
  </sheetViews>
  <sheetFormatPr defaultColWidth="9.140625" defaultRowHeight="12.75"/>
  <cols>
    <col min="1" max="1" width="63.140625" style="6" customWidth="1"/>
    <col min="2" max="2" width="12.8515625" style="6" customWidth="1"/>
    <col min="3" max="3" width="13.140625" style="331" customWidth="1"/>
    <col min="4" max="4" width="13.00390625" style="331" customWidth="1"/>
    <col min="5" max="5" width="11.8515625" style="331" customWidth="1"/>
    <col min="6" max="6" width="12.57421875" style="0" customWidth="1"/>
  </cols>
  <sheetData>
    <row r="1" spans="1:5" ht="15" customHeight="1">
      <c r="A1" s="7"/>
      <c r="B1" s="7"/>
      <c r="C1" s="11"/>
      <c r="D1"/>
      <c r="E1" s="36" t="s">
        <v>462</v>
      </c>
    </row>
    <row r="2" spans="1:6" ht="15" customHeight="1">
      <c r="A2" s="7"/>
      <c r="B2" s="7"/>
      <c r="C2" s="11"/>
      <c r="D2" s="695" t="s">
        <v>724</v>
      </c>
      <c r="E2" s="695"/>
      <c r="F2" s="695"/>
    </row>
    <row r="3" spans="1:6" ht="19.5">
      <c r="A3" s="704" t="s">
        <v>449</v>
      </c>
      <c r="B3" s="704"/>
      <c r="C3" s="704"/>
      <c r="D3" s="704"/>
      <c r="E3" s="704"/>
      <c r="F3" s="704"/>
    </row>
    <row r="4" spans="1:6" ht="19.5">
      <c r="A4" s="704" t="s">
        <v>24</v>
      </c>
      <c r="B4" s="704"/>
      <c r="C4" s="704"/>
      <c r="D4" s="704"/>
      <c r="E4" s="704"/>
      <c r="F4" s="704"/>
    </row>
    <row r="5" spans="1:6" ht="14.25" customHeight="1" thickBot="1">
      <c r="A5" s="116"/>
      <c r="B5" s="116"/>
      <c r="C5" s="48"/>
      <c r="D5" s="48"/>
      <c r="E5" s="5"/>
      <c r="F5" s="117" t="s">
        <v>0</v>
      </c>
    </row>
    <row r="6" spans="1:6" s="114" customFormat="1" ht="12.75" customHeight="1">
      <c r="A6" s="696" t="s">
        <v>19</v>
      </c>
      <c r="B6" s="698" t="s">
        <v>85</v>
      </c>
      <c r="C6" s="700" t="s">
        <v>34</v>
      </c>
      <c r="D6" s="700" t="s">
        <v>25</v>
      </c>
      <c r="E6" s="700" t="s">
        <v>86</v>
      </c>
      <c r="F6" s="702" t="s">
        <v>26</v>
      </c>
    </row>
    <row r="7" spans="1:6" s="114" customFormat="1" ht="12.75" customHeight="1" thickBot="1">
      <c r="A7" s="697"/>
      <c r="B7" s="699"/>
      <c r="C7" s="701"/>
      <c r="D7" s="701"/>
      <c r="E7" s="701"/>
      <c r="F7" s="703"/>
    </row>
    <row r="8" spans="1:6" s="95" customFormat="1" ht="15" customHeight="1">
      <c r="A8" s="118" t="s">
        <v>250</v>
      </c>
      <c r="B8" s="119"/>
      <c r="C8" s="120"/>
      <c r="D8" s="120"/>
      <c r="E8" s="120">
        <v>15240</v>
      </c>
      <c r="F8" s="121">
        <f>SUM(C8:E8)</f>
        <v>15240</v>
      </c>
    </row>
    <row r="9" spans="1:6" ht="15" customHeight="1">
      <c r="A9" s="94" t="s">
        <v>251</v>
      </c>
      <c r="B9" s="107"/>
      <c r="C9" s="122"/>
      <c r="D9" s="122"/>
      <c r="E9" s="122">
        <v>5334</v>
      </c>
      <c r="F9" s="123">
        <f>SUM(C9:E9)</f>
        <v>5334</v>
      </c>
    </row>
    <row r="10" spans="1:6" ht="15" customHeight="1">
      <c r="A10" s="297" t="s">
        <v>300</v>
      </c>
      <c r="B10" s="107"/>
      <c r="C10" s="122"/>
      <c r="D10" s="122"/>
      <c r="E10" s="122"/>
      <c r="F10" s="123"/>
    </row>
    <row r="11" spans="1:6" ht="15" customHeight="1">
      <c r="A11" s="306" t="s">
        <v>458</v>
      </c>
      <c r="B11" s="107"/>
      <c r="C11" s="122"/>
      <c r="D11" s="122"/>
      <c r="E11" s="122">
        <v>254</v>
      </c>
      <c r="F11" s="123">
        <f aca="true" t="shared" si="0" ref="F11:F37">SUM(C11:E11)</f>
        <v>254</v>
      </c>
    </row>
    <row r="12" spans="1:6" ht="15" customHeight="1">
      <c r="A12" s="238" t="s">
        <v>699</v>
      </c>
      <c r="B12" s="107"/>
      <c r="C12" s="122"/>
      <c r="D12" s="122"/>
      <c r="E12" s="595">
        <v>1054</v>
      </c>
      <c r="F12" s="123">
        <f t="shared" si="0"/>
        <v>1054</v>
      </c>
    </row>
    <row r="13" spans="1:6" ht="15" customHeight="1">
      <c r="A13" s="94" t="s">
        <v>301</v>
      </c>
      <c r="B13" s="107"/>
      <c r="C13" s="122"/>
      <c r="D13" s="122"/>
      <c r="E13" s="122">
        <v>4013</v>
      </c>
      <c r="F13" s="123">
        <f t="shared" si="0"/>
        <v>4013</v>
      </c>
    </row>
    <row r="14" spans="1:6" ht="15" customHeight="1">
      <c r="A14" s="94" t="s">
        <v>254</v>
      </c>
      <c r="B14" s="107"/>
      <c r="C14" s="122"/>
      <c r="D14" s="122"/>
      <c r="E14" s="122"/>
      <c r="F14" s="123">
        <f t="shared" si="0"/>
        <v>0</v>
      </c>
    </row>
    <row r="15" spans="1:6" ht="15" customHeight="1">
      <c r="A15" s="94" t="s">
        <v>255</v>
      </c>
      <c r="B15" s="107"/>
      <c r="C15" s="122"/>
      <c r="D15" s="122"/>
      <c r="E15" s="122">
        <v>610</v>
      </c>
      <c r="F15" s="123">
        <f t="shared" si="0"/>
        <v>610</v>
      </c>
    </row>
    <row r="16" spans="1:6" ht="15" customHeight="1">
      <c r="A16" s="94" t="s">
        <v>256</v>
      </c>
      <c r="B16" s="107"/>
      <c r="C16" s="122"/>
      <c r="D16" s="122"/>
      <c r="E16" s="122">
        <v>7139</v>
      </c>
      <c r="F16" s="123">
        <f t="shared" si="0"/>
        <v>7139</v>
      </c>
    </row>
    <row r="17" spans="1:6" ht="15" customHeight="1">
      <c r="A17" s="94" t="s">
        <v>459</v>
      </c>
      <c r="B17" s="107"/>
      <c r="C17" s="122"/>
      <c r="D17" s="122"/>
      <c r="E17" s="122">
        <v>14990</v>
      </c>
      <c r="F17" s="123">
        <f t="shared" si="0"/>
        <v>14990</v>
      </c>
    </row>
    <row r="18" spans="1:6" ht="15" customHeight="1">
      <c r="A18" s="94" t="s">
        <v>258</v>
      </c>
      <c r="B18" s="107"/>
      <c r="C18" s="122"/>
      <c r="D18" s="122"/>
      <c r="E18" s="122"/>
      <c r="F18" s="123">
        <f t="shared" si="0"/>
        <v>0</v>
      </c>
    </row>
    <row r="19" spans="1:6" ht="15" customHeight="1">
      <c r="A19" s="94" t="s">
        <v>302</v>
      </c>
      <c r="B19" s="107"/>
      <c r="C19" s="122"/>
      <c r="D19" s="122"/>
      <c r="E19" s="122"/>
      <c r="F19" s="123">
        <f t="shared" si="0"/>
        <v>0</v>
      </c>
    </row>
    <row r="20" spans="1:6" ht="15" customHeight="1">
      <c r="A20" s="94" t="s">
        <v>303</v>
      </c>
      <c r="B20" s="107"/>
      <c r="C20" s="122"/>
      <c r="D20" s="122"/>
      <c r="E20" s="122"/>
      <c r="F20" s="123">
        <f t="shared" si="0"/>
        <v>0</v>
      </c>
    </row>
    <row r="21" spans="1:6" ht="15" customHeight="1">
      <c r="A21" s="632" t="s">
        <v>710</v>
      </c>
      <c r="B21" s="107"/>
      <c r="C21" s="574">
        <v>0</v>
      </c>
      <c r="D21" s="574">
        <v>0</v>
      </c>
      <c r="E21" s="574">
        <v>0</v>
      </c>
      <c r="F21" s="123">
        <f t="shared" si="0"/>
        <v>0</v>
      </c>
    </row>
    <row r="22" spans="1:6" ht="15" customHeight="1">
      <c r="A22" s="94" t="s">
        <v>304</v>
      </c>
      <c r="B22" s="108"/>
      <c r="C22" s="595"/>
      <c r="D22" s="595"/>
      <c r="E22" s="595">
        <v>0</v>
      </c>
      <c r="F22" s="123">
        <f t="shared" si="0"/>
        <v>0</v>
      </c>
    </row>
    <row r="23" spans="1:6" ht="15" customHeight="1">
      <c r="A23" s="111" t="s">
        <v>305</v>
      </c>
      <c r="B23" s="108">
        <v>2</v>
      </c>
      <c r="C23" s="574">
        <v>1512</v>
      </c>
      <c r="D23" s="574">
        <v>408</v>
      </c>
      <c r="E23" s="574">
        <v>13502</v>
      </c>
      <c r="F23" s="647">
        <f t="shared" si="0"/>
        <v>15422</v>
      </c>
    </row>
    <row r="24" spans="1:6" ht="15" customHeight="1">
      <c r="A24" s="94" t="s">
        <v>17</v>
      </c>
      <c r="B24" s="107"/>
      <c r="C24" s="122"/>
      <c r="D24" s="122"/>
      <c r="E24" s="122">
        <v>31370</v>
      </c>
      <c r="F24" s="123">
        <f t="shared" si="0"/>
        <v>31370</v>
      </c>
    </row>
    <row r="25" spans="1:6" ht="15" customHeight="1">
      <c r="A25" s="94" t="s">
        <v>266</v>
      </c>
      <c r="B25" s="107"/>
      <c r="C25" s="122"/>
      <c r="D25" s="122"/>
      <c r="E25" s="595">
        <v>62421</v>
      </c>
      <c r="F25" s="123">
        <f t="shared" si="0"/>
        <v>62421</v>
      </c>
    </row>
    <row r="26" spans="1:6" ht="15" customHeight="1">
      <c r="A26" s="94" t="s">
        <v>306</v>
      </c>
      <c r="B26" s="107"/>
      <c r="C26" s="122"/>
      <c r="D26" s="122"/>
      <c r="E26" s="122">
        <v>1560</v>
      </c>
      <c r="F26" s="123">
        <f t="shared" si="0"/>
        <v>1560</v>
      </c>
    </row>
    <row r="27" spans="1:6" ht="15" customHeight="1">
      <c r="A27" s="94" t="s">
        <v>269</v>
      </c>
      <c r="B27" s="107"/>
      <c r="C27" s="122"/>
      <c r="D27" s="122"/>
      <c r="E27" s="122">
        <v>2413</v>
      </c>
      <c r="F27" s="123">
        <f t="shared" si="0"/>
        <v>2413</v>
      </c>
    </row>
    <row r="28" spans="1:6" ht="15" customHeight="1">
      <c r="A28" s="94" t="s">
        <v>270</v>
      </c>
      <c r="B28" s="107"/>
      <c r="C28" s="122"/>
      <c r="D28" s="122"/>
      <c r="E28" s="595">
        <v>15572</v>
      </c>
      <c r="F28" s="123">
        <f t="shared" si="0"/>
        <v>15572</v>
      </c>
    </row>
    <row r="29" spans="1:6" ht="15" customHeight="1">
      <c r="A29" s="94" t="s">
        <v>271</v>
      </c>
      <c r="B29" s="107"/>
      <c r="C29" s="122"/>
      <c r="D29" s="122"/>
      <c r="E29" s="122"/>
      <c r="F29" s="123">
        <f t="shared" si="0"/>
        <v>0</v>
      </c>
    </row>
    <row r="30" spans="1:6" ht="15" customHeight="1">
      <c r="A30" s="94" t="s">
        <v>272</v>
      </c>
      <c r="B30" s="107"/>
      <c r="C30" s="122"/>
      <c r="D30" s="122"/>
      <c r="E30" s="122">
        <v>1919</v>
      </c>
      <c r="F30" s="123">
        <f t="shared" si="0"/>
        <v>1919</v>
      </c>
    </row>
    <row r="31" spans="1:6" ht="15" customHeight="1">
      <c r="A31" s="94" t="s">
        <v>278</v>
      </c>
      <c r="B31" s="107"/>
      <c r="C31" s="122"/>
      <c r="D31" s="122"/>
      <c r="E31" s="122"/>
      <c r="F31" s="123">
        <f t="shared" si="0"/>
        <v>0</v>
      </c>
    </row>
    <row r="32" spans="1:6" ht="15" customHeight="1">
      <c r="A32" s="94" t="s">
        <v>279</v>
      </c>
      <c r="B32" s="107"/>
      <c r="C32" s="122"/>
      <c r="D32" s="122"/>
      <c r="E32" s="122"/>
      <c r="F32" s="123">
        <f t="shared" si="0"/>
        <v>0</v>
      </c>
    </row>
    <row r="33" spans="1:6" ht="15" customHeight="1">
      <c r="A33" s="94" t="s">
        <v>691</v>
      </c>
      <c r="B33" s="109">
        <v>99</v>
      </c>
      <c r="C33" s="634">
        <v>61057</v>
      </c>
      <c r="D33" s="634">
        <v>8293</v>
      </c>
      <c r="E33" s="634">
        <v>4645</v>
      </c>
      <c r="F33" s="123">
        <f t="shared" si="0"/>
        <v>73995</v>
      </c>
    </row>
    <row r="34" spans="1:6" s="44" customFormat="1" ht="15" customHeight="1">
      <c r="A34" s="111" t="s">
        <v>290</v>
      </c>
      <c r="B34" s="110"/>
      <c r="C34" s="125"/>
      <c r="D34" s="125"/>
      <c r="E34" s="595">
        <v>889</v>
      </c>
      <c r="F34" s="126">
        <f t="shared" si="0"/>
        <v>889</v>
      </c>
    </row>
    <row r="35" spans="1:6" s="44" customFormat="1" ht="15" customHeight="1">
      <c r="A35" s="111" t="s">
        <v>307</v>
      </c>
      <c r="B35" s="110"/>
      <c r="C35" s="447"/>
      <c r="D35" s="125"/>
      <c r="E35" s="595"/>
      <c r="F35" s="126">
        <f t="shared" si="0"/>
        <v>0</v>
      </c>
    </row>
    <row r="36" spans="1:6" ht="15" customHeight="1">
      <c r="A36" s="94" t="s">
        <v>695</v>
      </c>
      <c r="B36" s="107"/>
      <c r="C36" s="122"/>
      <c r="D36" s="122"/>
      <c r="E36" s="595">
        <v>10355</v>
      </c>
      <c r="F36" s="123">
        <f t="shared" si="0"/>
        <v>10355</v>
      </c>
    </row>
    <row r="37" spans="1:6" ht="15" customHeight="1" thickBot="1">
      <c r="A37" s="112"/>
      <c r="B37" s="113"/>
      <c r="C37" s="127"/>
      <c r="D37" s="127"/>
      <c r="E37" s="127"/>
      <c r="F37" s="128">
        <f t="shared" si="0"/>
        <v>0</v>
      </c>
    </row>
    <row r="38" spans="1:6" s="102" customFormat="1" ht="17.25" customHeight="1" thickBot="1">
      <c r="A38" s="101" t="s">
        <v>1</v>
      </c>
      <c r="B38" s="115">
        <f>SUM(B8:B37)</f>
        <v>101</v>
      </c>
      <c r="C38" s="129">
        <f>SUM(C8:C37)</f>
        <v>62569</v>
      </c>
      <c r="D38" s="129">
        <f>SUM(D8:D37)</f>
        <v>8701</v>
      </c>
      <c r="E38" s="129">
        <f>SUM(E8:E37)</f>
        <v>193280</v>
      </c>
      <c r="F38" s="129">
        <f>SUM(F8:F37)</f>
        <v>264550</v>
      </c>
    </row>
    <row r="39" spans="1:5" ht="15.75">
      <c r="A39" s="7"/>
      <c r="B39" s="7"/>
      <c r="C39" s="11"/>
      <c r="D39" s="11"/>
      <c r="E39" s="11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F38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6" customWidth="1"/>
    <col min="2" max="2" width="12.8515625" style="6" customWidth="1"/>
    <col min="3" max="3" width="13.140625" style="331" customWidth="1"/>
    <col min="4" max="4" width="13.00390625" style="331" customWidth="1"/>
    <col min="5" max="5" width="11.8515625" style="331" customWidth="1"/>
    <col min="6" max="6" width="12.57421875" style="0" customWidth="1"/>
  </cols>
  <sheetData>
    <row r="1" spans="1:5" ht="15" customHeight="1">
      <c r="A1" s="7"/>
      <c r="B1" s="7"/>
      <c r="C1" s="11"/>
      <c r="D1"/>
      <c r="E1" s="36" t="s">
        <v>717</v>
      </c>
    </row>
    <row r="2" spans="1:6" ht="15" customHeight="1">
      <c r="A2" s="7"/>
      <c r="B2" s="7"/>
      <c r="C2" s="11"/>
      <c r="D2" s="695" t="s">
        <v>725</v>
      </c>
      <c r="E2" s="695"/>
      <c r="F2" s="695"/>
    </row>
    <row r="3" spans="1:6" ht="19.5">
      <c r="A3" s="704" t="s">
        <v>454</v>
      </c>
      <c r="B3" s="704"/>
      <c r="C3" s="704"/>
      <c r="D3" s="704"/>
      <c r="E3" s="704"/>
      <c r="F3" s="704"/>
    </row>
    <row r="4" spans="1:6" ht="19.5">
      <c r="A4" s="704" t="s">
        <v>24</v>
      </c>
      <c r="B4" s="704"/>
      <c r="C4" s="704"/>
      <c r="D4" s="704"/>
      <c r="E4" s="704"/>
      <c r="F4" s="704"/>
    </row>
    <row r="5" spans="1:6" ht="14.25" customHeight="1" thickBot="1">
      <c r="A5" s="116"/>
      <c r="B5" s="116"/>
      <c r="C5" s="48"/>
      <c r="D5" s="48"/>
      <c r="E5" s="5"/>
      <c r="F5" s="117" t="s">
        <v>0</v>
      </c>
    </row>
    <row r="6" spans="1:6" s="114" customFormat="1" ht="12.75" customHeight="1">
      <c r="A6" s="696" t="s">
        <v>19</v>
      </c>
      <c r="B6" s="698" t="s">
        <v>85</v>
      </c>
      <c r="C6" s="700" t="s">
        <v>34</v>
      </c>
      <c r="D6" s="700" t="s">
        <v>25</v>
      </c>
      <c r="E6" s="700" t="s">
        <v>86</v>
      </c>
      <c r="F6" s="702" t="s">
        <v>26</v>
      </c>
    </row>
    <row r="7" spans="1:6" s="114" customFormat="1" ht="12.75" customHeight="1" thickBot="1">
      <c r="A7" s="697"/>
      <c r="B7" s="699"/>
      <c r="C7" s="701"/>
      <c r="D7" s="701"/>
      <c r="E7" s="701"/>
      <c r="F7" s="703"/>
    </row>
    <row r="8" spans="1:6" s="95" customFormat="1" ht="15" customHeight="1">
      <c r="A8" s="118" t="s">
        <v>250</v>
      </c>
      <c r="B8" s="119"/>
      <c r="C8" s="120"/>
      <c r="D8" s="120"/>
      <c r="E8" s="120"/>
      <c r="F8" s="121">
        <f>SUM(C8:E8)</f>
        <v>0</v>
      </c>
    </row>
    <row r="9" spans="1:6" ht="15" customHeight="1">
      <c r="A9" s="94" t="s">
        <v>251</v>
      </c>
      <c r="B9" s="107"/>
      <c r="C9" s="122"/>
      <c r="D9" s="122"/>
      <c r="E9" s="122"/>
      <c r="F9" s="123">
        <f>SUM(C9:E9)</f>
        <v>0</v>
      </c>
    </row>
    <row r="10" spans="1:6" ht="15" customHeight="1">
      <c r="A10" s="297" t="s">
        <v>300</v>
      </c>
      <c r="B10" s="107"/>
      <c r="C10" s="122"/>
      <c r="D10" s="122"/>
      <c r="E10" s="122"/>
      <c r="F10" s="123"/>
    </row>
    <row r="11" spans="1:6" ht="15" customHeight="1">
      <c r="A11" s="306" t="s">
        <v>314</v>
      </c>
      <c r="B11" s="107"/>
      <c r="C11" s="122"/>
      <c r="D11" s="122"/>
      <c r="E11" s="122"/>
      <c r="F11" s="123">
        <f aca="true" t="shared" si="0" ref="F11:F36">SUM(C11:E11)</f>
        <v>0</v>
      </c>
    </row>
    <row r="12" spans="1:6" ht="15" customHeight="1">
      <c r="A12" s="94" t="s">
        <v>301</v>
      </c>
      <c r="B12" s="107"/>
      <c r="C12" s="122"/>
      <c r="D12" s="122"/>
      <c r="E12" s="439"/>
      <c r="F12" s="123">
        <f t="shared" si="0"/>
        <v>0</v>
      </c>
    </row>
    <row r="13" spans="1:6" ht="15" customHeight="1">
      <c r="A13" s="94" t="s">
        <v>254</v>
      </c>
      <c r="B13" s="107"/>
      <c r="C13" s="122">
        <v>120</v>
      </c>
      <c r="D13" s="122">
        <v>32</v>
      </c>
      <c r="E13" s="122">
        <v>2570</v>
      </c>
      <c r="F13" s="123">
        <f t="shared" si="0"/>
        <v>2722</v>
      </c>
    </row>
    <row r="14" spans="1:6" ht="15" customHeight="1">
      <c r="A14" s="94" t="s">
        <v>255</v>
      </c>
      <c r="B14" s="107"/>
      <c r="C14" s="122"/>
      <c r="D14" s="122"/>
      <c r="E14" s="122"/>
      <c r="F14" s="123">
        <f t="shared" si="0"/>
        <v>0</v>
      </c>
    </row>
    <row r="15" spans="1:6" ht="15" customHeight="1">
      <c r="A15" s="94" t="s">
        <v>256</v>
      </c>
      <c r="B15" s="107"/>
      <c r="C15" s="122"/>
      <c r="D15" s="122"/>
      <c r="E15" s="122"/>
      <c r="F15" s="123">
        <f t="shared" si="0"/>
        <v>0</v>
      </c>
    </row>
    <row r="16" spans="1:6" ht="15" customHeight="1">
      <c r="A16" s="94" t="s">
        <v>257</v>
      </c>
      <c r="B16" s="107"/>
      <c r="C16" s="122">
        <v>3326</v>
      </c>
      <c r="D16" s="122">
        <v>817</v>
      </c>
      <c r="E16" s="122">
        <v>480</v>
      </c>
      <c r="F16" s="123">
        <f t="shared" si="0"/>
        <v>4623</v>
      </c>
    </row>
    <row r="17" spans="1:6" ht="15" customHeight="1">
      <c r="A17" s="94" t="s">
        <v>258</v>
      </c>
      <c r="B17" s="108">
        <v>14</v>
      </c>
      <c r="C17" s="595">
        <v>26307</v>
      </c>
      <c r="D17" s="595">
        <v>6813</v>
      </c>
      <c r="E17" s="595">
        <v>666</v>
      </c>
      <c r="F17" s="123">
        <f t="shared" si="0"/>
        <v>33786</v>
      </c>
    </row>
    <row r="18" spans="1:6" ht="15" customHeight="1">
      <c r="A18" s="94" t="s">
        <v>700</v>
      </c>
      <c r="B18" s="108">
        <v>51</v>
      </c>
      <c r="C18" s="595">
        <v>118515</v>
      </c>
      <c r="D18" s="595">
        <v>30710</v>
      </c>
      <c r="E18" s="595">
        <v>67627</v>
      </c>
      <c r="F18" s="123">
        <f t="shared" si="0"/>
        <v>216852</v>
      </c>
    </row>
    <row r="19" spans="1:6" ht="15" customHeight="1">
      <c r="A19" s="94" t="s">
        <v>303</v>
      </c>
      <c r="B19" s="107"/>
      <c r="C19" s="122"/>
      <c r="D19" s="122"/>
      <c r="E19" s="122"/>
      <c r="F19" s="123">
        <f t="shared" si="0"/>
        <v>0</v>
      </c>
    </row>
    <row r="20" spans="1:6" ht="15" customHeight="1">
      <c r="A20" s="94" t="s">
        <v>438</v>
      </c>
      <c r="B20" s="107"/>
      <c r="C20" s="122"/>
      <c r="D20" s="122"/>
      <c r="E20" s="122"/>
      <c r="F20" s="123">
        <f t="shared" si="0"/>
        <v>0</v>
      </c>
    </row>
    <row r="21" spans="1:6" ht="15" customHeight="1">
      <c r="A21" s="94" t="s">
        <v>304</v>
      </c>
      <c r="B21" s="107"/>
      <c r="C21" s="122"/>
      <c r="D21" s="122"/>
      <c r="E21" s="122"/>
      <c r="F21" s="123">
        <f t="shared" si="0"/>
        <v>0</v>
      </c>
    </row>
    <row r="22" spans="1:6" ht="15" customHeight="1">
      <c r="A22" s="111" t="s">
        <v>305</v>
      </c>
      <c r="B22" s="108"/>
      <c r="C22" s="122"/>
      <c r="D22" s="122"/>
      <c r="E22" s="122"/>
      <c r="F22" s="123">
        <f t="shared" si="0"/>
        <v>0</v>
      </c>
    </row>
    <row r="23" spans="1:6" ht="15" customHeight="1">
      <c r="A23" s="94" t="s">
        <v>17</v>
      </c>
      <c r="B23" s="107"/>
      <c r="C23" s="122"/>
      <c r="D23" s="122"/>
      <c r="E23" s="122"/>
      <c r="F23" s="123">
        <f t="shared" si="0"/>
        <v>0</v>
      </c>
    </row>
    <row r="24" spans="1:6" ht="15" customHeight="1">
      <c r="A24" s="94" t="s">
        <v>266</v>
      </c>
      <c r="B24" s="107"/>
      <c r="C24" s="122"/>
      <c r="D24" s="122"/>
      <c r="E24" s="122"/>
      <c r="F24" s="123">
        <f t="shared" si="0"/>
        <v>0</v>
      </c>
    </row>
    <row r="25" spans="1:6" ht="15" customHeight="1">
      <c r="A25" s="94" t="s">
        <v>306</v>
      </c>
      <c r="B25" s="107"/>
      <c r="C25" s="122"/>
      <c r="D25" s="122"/>
      <c r="E25" s="122"/>
      <c r="F25" s="123">
        <f t="shared" si="0"/>
        <v>0</v>
      </c>
    </row>
    <row r="26" spans="1:6" ht="15" customHeight="1">
      <c r="A26" s="94" t="s">
        <v>269</v>
      </c>
      <c r="B26" s="107"/>
      <c r="C26" s="122"/>
      <c r="D26" s="122"/>
      <c r="E26" s="122"/>
      <c r="F26" s="123">
        <f t="shared" si="0"/>
        <v>0</v>
      </c>
    </row>
    <row r="27" spans="1:6" ht="15" customHeight="1">
      <c r="A27" s="94" t="s">
        <v>270</v>
      </c>
      <c r="B27" s="107"/>
      <c r="C27" s="122"/>
      <c r="D27" s="122"/>
      <c r="E27" s="122"/>
      <c r="F27" s="123">
        <f t="shared" si="0"/>
        <v>0</v>
      </c>
    </row>
    <row r="28" spans="1:6" ht="15" customHeight="1">
      <c r="A28" s="94" t="s">
        <v>271</v>
      </c>
      <c r="B28" s="107"/>
      <c r="C28" s="122"/>
      <c r="D28" s="122"/>
      <c r="E28" s="122"/>
      <c r="F28" s="123">
        <f t="shared" si="0"/>
        <v>0</v>
      </c>
    </row>
    <row r="29" spans="1:6" ht="15" customHeight="1">
      <c r="A29" s="94" t="s">
        <v>272</v>
      </c>
      <c r="B29" s="107"/>
      <c r="C29" s="122"/>
      <c r="D29" s="122"/>
      <c r="E29" s="122"/>
      <c r="F29" s="123">
        <f t="shared" si="0"/>
        <v>0</v>
      </c>
    </row>
    <row r="30" spans="1:6" ht="15" customHeight="1">
      <c r="A30" s="94" t="s">
        <v>278</v>
      </c>
      <c r="B30" s="107"/>
      <c r="C30" s="122"/>
      <c r="D30" s="122">
        <v>3189</v>
      </c>
      <c r="E30" s="122"/>
      <c r="F30" s="123">
        <f t="shared" si="0"/>
        <v>3189</v>
      </c>
    </row>
    <row r="31" spans="1:6" ht="15" customHeight="1">
      <c r="A31" s="94" t="s">
        <v>279</v>
      </c>
      <c r="B31" s="107"/>
      <c r="C31" s="122"/>
      <c r="D31" s="122">
        <v>744</v>
      </c>
      <c r="E31" s="122"/>
      <c r="F31" s="123">
        <f t="shared" si="0"/>
        <v>744</v>
      </c>
    </row>
    <row r="32" spans="1:6" ht="15" customHeight="1">
      <c r="A32" s="94" t="s">
        <v>289</v>
      </c>
      <c r="B32" s="109"/>
      <c r="C32" s="124"/>
      <c r="D32" s="124"/>
      <c r="E32" s="124"/>
      <c r="F32" s="123">
        <f t="shared" si="0"/>
        <v>0</v>
      </c>
    </row>
    <row r="33" spans="1:6" s="44" customFormat="1" ht="15" customHeight="1">
      <c r="A33" s="111" t="s">
        <v>696</v>
      </c>
      <c r="B33" s="110"/>
      <c r="C33" s="595">
        <v>540</v>
      </c>
      <c r="D33" s="595">
        <v>146</v>
      </c>
      <c r="E33" s="595">
        <v>442</v>
      </c>
      <c r="F33" s="126">
        <f t="shared" si="0"/>
        <v>1128</v>
      </c>
    </row>
    <row r="34" spans="1:6" s="44" customFormat="1" ht="15" customHeight="1">
      <c r="A34" s="111" t="s">
        <v>307</v>
      </c>
      <c r="B34" s="110"/>
      <c r="C34" s="595">
        <v>0</v>
      </c>
      <c r="D34" s="595">
        <v>0</v>
      </c>
      <c r="E34" s="595">
        <v>0</v>
      </c>
      <c r="F34" s="126">
        <f t="shared" si="0"/>
        <v>0</v>
      </c>
    </row>
    <row r="35" spans="1:6" ht="15" customHeight="1">
      <c r="A35" s="632" t="s">
        <v>710</v>
      </c>
      <c r="B35" s="107"/>
      <c r="C35" s="574">
        <v>1200</v>
      </c>
      <c r="D35" s="574">
        <v>305</v>
      </c>
      <c r="E35" s="574">
        <v>1599</v>
      </c>
      <c r="F35" s="646">
        <f t="shared" si="0"/>
        <v>3104</v>
      </c>
    </row>
    <row r="36" spans="1:6" ht="15" customHeight="1" thickBot="1">
      <c r="A36" s="112"/>
      <c r="B36" s="113"/>
      <c r="C36" s="127"/>
      <c r="D36" s="127"/>
      <c r="E36" s="127"/>
      <c r="F36" s="128">
        <f t="shared" si="0"/>
        <v>0</v>
      </c>
    </row>
    <row r="37" spans="1:6" s="102" customFormat="1" ht="17.25" customHeight="1" thickBot="1">
      <c r="A37" s="101" t="s">
        <v>1</v>
      </c>
      <c r="B37" s="115">
        <f>SUM(B8:B36)</f>
        <v>65</v>
      </c>
      <c r="C37" s="129">
        <f>SUM(C8:C36)</f>
        <v>150008</v>
      </c>
      <c r="D37" s="129">
        <f>SUM(D8:D36)</f>
        <v>42756</v>
      </c>
      <c r="E37" s="129">
        <f>SUM(E8:E36)</f>
        <v>73384</v>
      </c>
      <c r="F37" s="129">
        <f>SUM(F8:F36)</f>
        <v>266148</v>
      </c>
    </row>
    <row r="38" spans="1:5" ht="15.75">
      <c r="A38" s="7"/>
      <c r="B38" s="7"/>
      <c r="C38" s="11"/>
      <c r="D38" s="11"/>
      <c r="E38" s="11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2"/>
  <dimension ref="A1:F93"/>
  <sheetViews>
    <sheetView workbookViewId="0" topLeftCell="A1">
      <selection activeCell="D8" sqref="D8"/>
    </sheetView>
  </sheetViews>
  <sheetFormatPr defaultColWidth="9.140625" defaultRowHeight="12.75"/>
  <cols>
    <col min="1" max="1" width="4.421875" style="210" customWidth="1"/>
    <col min="2" max="2" width="5.8515625" style="210" customWidth="1"/>
    <col min="3" max="3" width="54.8515625" style="210" customWidth="1"/>
    <col min="4" max="4" width="14.140625" style="210" customWidth="1"/>
    <col min="5" max="5" width="14.57421875" style="210" customWidth="1"/>
    <col min="6" max="16384" width="10.28125" style="210" customWidth="1"/>
  </cols>
  <sheetData>
    <row r="1" spans="3:5" s="204" customFormat="1" ht="27.75" customHeight="1">
      <c r="C1" s="705" t="s">
        <v>726</v>
      </c>
      <c r="D1" s="706"/>
      <c r="E1" s="706"/>
    </row>
    <row r="2" spans="1:5" s="206" customFormat="1" ht="46.5" customHeight="1">
      <c r="A2" s="709" t="s">
        <v>127</v>
      </c>
      <c r="B2" s="710"/>
      <c r="C2" s="710"/>
      <c r="D2" s="710"/>
      <c r="E2" s="710"/>
    </row>
    <row r="3" s="204" customFormat="1" ht="36" customHeight="1" thickBot="1">
      <c r="E3" s="205" t="s">
        <v>128</v>
      </c>
    </row>
    <row r="4" spans="1:6" s="207" customFormat="1" ht="12.75" customHeight="1">
      <c r="A4" s="711" t="s">
        <v>129</v>
      </c>
      <c r="B4" s="713" t="s">
        <v>130</v>
      </c>
      <c r="C4" s="713"/>
      <c r="D4" s="723" t="s">
        <v>452</v>
      </c>
      <c r="E4" s="724"/>
      <c r="F4" s="596"/>
    </row>
    <row r="5" spans="1:5" s="207" customFormat="1" ht="12.75">
      <c r="A5" s="712"/>
      <c r="B5" s="714"/>
      <c r="C5" s="714"/>
      <c r="D5" s="725"/>
      <c r="E5" s="726"/>
    </row>
    <row r="6" spans="1:5" ht="15" customHeight="1">
      <c r="A6" s="208" t="s">
        <v>131</v>
      </c>
      <c r="B6" s="209" t="s">
        <v>132</v>
      </c>
      <c r="C6" s="209"/>
      <c r="D6" s="251"/>
      <c r="E6" s="256"/>
    </row>
    <row r="7" spans="1:5" ht="15" customHeight="1">
      <c r="A7" s="211" t="s">
        <v>133</v>
      </c>
      <c r="B7" s="212"/>
      <c r="C7" s="213" t="s">
        <v>134</v>
      </c>
      <c r="D7" s="212"/>
      <c r="E7" s="256"/>
    </row>
    <row r="8" spans="1:5" ht="15" customHeight="1">
      <c r="A8" s="211" t="s">
        <v>135</v>
      </c>
      <c r="B8" s="212"/>
      <c r="C8" s="213" t="s">
        <v>136</v>
      </c>
      <c r="D8" s="212"/>
      <c r="E8" s="257"/>
    </row>
    <row r="9" spans="1:5" ht="15" customHeight="1">
      <c r="A9" s="211" t="s">
        <v>137</v>
      </c>
      <c r="B9" s="212"/>
      <c r="C9" s="213" t="s">
        <v>138</v>
      </c>
      <c r="D9" s="212"/>
      <c r="E9" s="258"/>
    </row>
    <row r="10" spans="1:5" ht="15" customHeight="1">
      <c r="A10" s="214" t="s">
        <v>139</v>
      </c>
      <c r="B10" s="215"/>
      <c r="C10" s="216" t="s">
        <v>140</v>
      </c>
      <c r="D10" s="215"/>
      <c r="E10" s="259"/>
    </row>
    <row r="11" spans="1:5" ht="15" customHeight="1">
      <c r="A11" s="217" t="s">
        <v>141</v>
      </c>
      <c r="B11" s="215"/>
      <c r="C11" s="216" t="s">
        <v>142</v>
      </c>
      <c r="D11" s="215"/>
      <c r="E11" s="260"/>
    </row>
    <row r="12" spans="1:5" ht="15" customHeight="1">
      <c r="A12" s="218"/>
      <c r="B12" s="219"/>
      <c r="C12" s="220" t="s">
        <v>143</v>
      </c>
      <c r="D12" s="219"/>
      <c r="E12" s="261"/>
    </row>
    <row r="13" spans="1:5" ht="15" customHeight="1">
      <c r="A13" s="217" t="s">
        <v>144</v>
      </c>
      <c r="B13" s="215"/>
      <c r="C13" s="216" t="s">
        <v>145</v>
      </c>
      <c r="D13" s="215"/>
      <c r="E13" s="260"/>
    </row>
    <row r="14" spans="1:5" ht="15" customHeight="1">
      <c r="A14" s="211" t="s">
        <v>146</v>
      </c>
      <c r="B14" s="212"/>
      <c r="C14" s="213" t="s">
        <v>147</v>
      </c>
      <c r="D14" s="212"/>
      <c r="E14" s="256"/>
    </row>
    <row r="15" spans="1:5" ht="15" customHeight="1">
      <c r="A15" s="221" t="s">
        <v>148</v>
      </c>
      <c r="B15" s="222" t="s">
        <v>149</v>
      </c>
      <c r="C15" s="223"/>
      <c r="D15" s="222"/>
      <c r="E15" s="260"/>
    </row>
    <row r="16" spans="1:5" ht="15" customHeight="1">
      <c r="A16" s="221"/>
      <c r="B16" s="222" t="s">
        <v>150</v>
      </c>
      <c r="C16" s="223"/>
      <c r="D16" s="222"/>
      <c r="E16" s="260"/>
    </row>
    <row r="17" spans="1:5" ht="15" customHeight="1">
      <c r="A17" s="208" t="s">
        <v>151</v>
      </c>
      <c r="B17" s="209" t="s">
        <v>152</v>
      </c>
      <c r="C17" s="209"/>
      <c r="D17" s="251"/>
      <c r="E17" s="256"/>
    </row>
    <row r="18" spans="1:5" ht="15" customHeight="1">
      <c r="A18" s="208" t="s">
        <v>153</v>
      </c>
      <c r="B18" s="209" t="s">
        <v>154</v>
      </c>
      <c r="C18" s="209"/>
      <c r="D18" s="251"/>
      <c r="E18" s="336">
        <v>42533</v>
      </c>
    </row>
    <row r="19" spans="1:5" ht="15" customHeight="1">
      <c r="A19" s="211" t="s">
        <v>155</v>
      </c>
      <c r="B19" s="212" t="s">
        <v>156</v>
      </c>
      <c r="C19" s="213" t="s">
        <v>157</v>
      </c>
      <c r="D19" s="212"/>
      <c r="E19" s="256"/>
    </row>
    <row r="20" spans="1:5" ht="15" customHeight="1">
      <c r="A20" s="208" t="s">
        <v>158</v>
      </c>
      <c r="B20" s="209" t="s">
        <v>159</v>
      </c>
      <c r="C20" s="209"/>
      <c r="D20" s="251"/>
      <c r="E20" s="256"/>
    </row>
    <row r="21" spans="1:5" ht="15" customHeight="1">
      <c r="A21" s="208" t="s">
        <v>160</v>
      </c>
      <c r="B21" s="209" t="s">
        <v>472</v>
      </c>
      <c r="C21" s="209"/>
      <c r="D21" s="251"/>
      <c r="E21" s="256"/>
    </row>
    <row r="22" spans="1:5" ht="15" customHeight="1">
      <c r="A22" s="208" t="s">
        <v>161</v>
      </c>
      <c r="B22" s="209" t="s">
        <v>162</v>
      </c>
      <c r="C22" s="209"/>
      <c r="D22" s="251"/>
      <c r="E22" s="336">
        <v>49494</v>
      </c>
    </row>
    <row r="23" spans="1:5" ht="15" customHeight="1">
      <c r="A23" s="211" t="s">
        <v>163</v>
      </c>
      <c r="B23" s="212" t="s">
        <v>156</v>
      </c>
      <c r="C23" s="213" t="s">
        <v>164</v>
      </c>
      <c r="D23" s="212"/>
      <c r="E23" s="256"/>
    </row>
    <row r="24" spans="1:5" ht="15" customHeight="1">
      <c r="A24" s="208" t="s">
        <v>165</v>
      </c>
      <c r="B24" s="209" t="s">
        <v>166</v>
      </c>
      <c r="C24" s="209"/>
      <c r="D24" s="251"/>
      <c r="E24" s="256"/>
    </row>
    <row r="25" spans="1:5" ht="15" customHeight="1">
      <c r="A25" s="208" t="s">
        <v>167</v>
      </c>
      <c r="B25" s="209" t="s">
        <v>168</v>
      </c>
      <c r="C25" s="209"/>
      <c r="D25" s="251"/>
      <c r="E25" s="336">
        <v>16900</v>
      </c>
    </row>
    <row r="26" spans="1:5" ht="15" customHeight="1">
      <c r="A26" s="217" t="s">
        <v>169</v>
      </c>
      <c r="B26" s="215" t="s">
        <v>156</v>
      </c>
      <c r="C26" s="216" t="s">
        <v>308</v>
      </c>
      <c r="D26" s="215"/>
      <c r="E26" s="260"/>
    </row>
    <row r="27" spans="1:5" ht="15" customHeight="1">
      <c r="A27" s="211" t="s">
        <v>170</v>
      </c>
      <c r="B27" s="212"/>
      <c r="C27" s="213" t="s">
        <v>171</v>
      </c>
      <c r="D27" s="212"/>
      <c r="E27" s="256"/>
    </row>
    <row r="28" spans="1:5" ht="15" customHeight="1">
      <c r="A28" s="208" t="s">
        <v>172</v>
      </c>
      <c r="B28" s="209" t="s">
        <v>173</v>
      </c>
      <c r="C28" s="209"/>
      <c r="D28" s="251"/>
      <c r="E28" s="256"/>
    </row>
    <row r="29" spans="1:5" ht="15" customHeight="1">
      <c r="A29" s="208" t="s">
        <v>174</v>
      </c>
      <c r="B29" s="209" t="s">
        <v>705</v>
      </c>
      <c r="C29" s="209"/>
      <c r="D29" s="251"/>
      <c r="E29" s="336">
        <v>12013</v>
      </c>
    </row>
    <row r="30" spans="1:5" ht="15" customHeight="1">
      <c r="A30" s="221" t="s">
        <v>175</v>
      </c>
      <c r="B30" s="222" t="s">
        <v>176</v>
      </c>
      <c r="C30" s="223"/>
      <c r="D30" s="222"/>
      <c r="E30" s="260"/>
    </row>
    <row r="31" spans="1:5" ht="15" customHeight="1">
      <c r="A31" s="224"/>
      <c r="B31" s="225" t="s">
        <v>177</v>
      </c>
      <c r="C31" s="226"/>
      <c r="D31" s="225"/>
      <c r="E31" s="261"/>
    </row>
    <row r="32" spans="1:5" ht="15" customHeight="1">
      <c r="A32" s="208" t="s">
        <v>178</v>
      </c>
      <c r="B32" s="209" t="s">
        <v>179</v>
      </c>
      <c r="C32" s="209"/>
      <c r="D32" s="251"/>
      <c r="E32" s="336"/>
    </row>
    <row r="33" spans="1:5" ht="15" customHeight="1">
      <c r="A33" s="221" t="s">
        <v>180</v>
      </c>
      <c r="B33" s="222" t="s">
        <v>181</v>
      </c>
      <c r="C33" s="223"/>
      <c r="D33" s="222"/>
      <c r="E33" s="260"/>
    </row>
    <row r="34" spans="1:5" ht="15" customHeight="1">
      <c r="A34" s="224"/>
      <c r="B34" s="225" t="s">
        <v>182</v>
      </c>
      <c r="C34" s="226"/>
      <c r="D34" s="225"/>
      <c r="E34" s="261"/>
    </row>
    <row r="35" spans="1:5" ht="15" customHeight="1">
      <c r="A35" s="221" t="s">
        <v>183</v>
      </c>
      <c r="B35" s="222" t="s">
        <v>184</v>
      </c>
      <c r="C35" s="223"/>
      <c r="D35" s="222"/>
      <c r="E35" s="262">
        <f>SUM(E6,E15:E18,E20:E22,E24:E25,E28:E29,E30:E33)</f>
        <v>120940</v>
      </c>
    </row>
    <row r="36" spans="1:5" ht="15" customHeight="1">
      <c r="A36" s="224"/>
      <c r="B36" s="225" t="s">
        <v>185</v>
      </c>
      <c r="C36" s="226"/>
      <c r="D36" s="225"/>
      <c r="E36" s="261"/>
    </row>
    <row r="37" spans="1:5" ht="15" customHeight="1">
      <c r="A37" s="211" t="s">
        <v>186</v>
      </c>
      <c r="B37" s="212" t="s">
        <v>156</v>
      </c>
      <c r="C37" s="213" t="s">
        <v>187</v>
      </c>
      <c r="D37" s="212"/>
      <c r="E37" s="258">
        <f>E35-E60</f>
        <v>-9983</v>
      </c>
    </row>
    <row r="38" spans="1:5" ht="15" customHeight="1" thickBot="1">
      <c r="A38" s="227"/>
      <c r="B38" s="228" t="s">
        <v>188</v>
      </c>
      <c r="C38" s="228"/>
      <c r="D38" s="252"/>
      <c r="E38" s="263"/>
    </row>
    <row r="39" spans="1:5" ht="195.75" customHeight="1">
      <c r="A39" s="229"/>
      <c r="B39" s="230"/>
      <c r="C39" s="230"/>
      <c r="D39" s="230"/>
      <c r="E39" s="230"/>
    </row>
    <row r="40" s="232" customFormat="1" ht="57" customHeight="1" thickBot="1">
      <c r="A40" s="231"/>
    </row>
    <row r="41" spans="1:5" s="232" customFormat="1" ht="12">
      <c r="A41" s="711" t="s">
        <v>129</v>
      </c>
      <c r="B41" s="713" t="s">
        <v>189</v>
      </c>
      <c r="C41" s="713"/>
      <c r="D41" s="723" t="s">
        <v>452</v>
      </c>
      <c r="E41" s="724"/>
    </row>
    <row r="42" spans="1:5" s="232" customFormat="1" ht="12.75" thickBot="1">
      <c r="A42" s="715"/>
      <c r="B42" s="717"/>
      <c r="C42" s="717"/>
      <c r="D42" s="727"/>
      <c r="E42" s="728"/>
    </row>
    <row r="43" spans="1:5" ht="15" customHeight="1">
      <c r="A43" s="245" t="s">
        <v>215</v>
      </c>
      <c r="B43" s="233" t="s">
        <v>204</v>
      </c>
      <c r="C43" s="233"/>
      <c r="D43" s="253"/>
      <c r="E43" s="641">
        <v>444</v>
      </c>
    </row>
    <row r="44" spans="1:5" ht="15" customHeight="1">
      <c r="A44" s="211" t="s">
        <v>216</v>
      </c>
      <c r="B44" s="234" t="s">
        <v>156</v>
      </c>
      <c r="C44" s="234" t="s">
        <v>190</v>
      </c>
      <c r="D44" s="212"/>
      <c r="E44" s="264"/>
    </row>
    <row r="45" spans="1:5" ht="15" customHeight="1">
      <c r="A45" s="211" t="s">
        <v>217</v>
      </c>
      <c r="B45" s="234"/>
      <c r="C45" s="234" t="s">
        <v>191</v>
      </c>
      <c r="D45" s="212"/>
      <c r="E45" s="264"/>
    </row>
    <row r="46" spans="1:5" ht="15" customHeight="1">
      <c r="A46" s="208" t="s">
        <v>218</v>
      </c>
      <c r="B46" s="209" t="s">
        <v>205</v>
      </c>
      <c r="C46" s="209"/>
      <c r="D46" s="251"/>
      <c r="E46" s="597">
        <v>40057</v>
      </c>
    </row>
    <row r="47" spans="1:5" ht="15" customHeight="1">
      <c r="A47" s="211" t="s">
        <v>219</v>
      </c>
      <c r="B47" s="234" t="s">
        <v>156</v>
      </c>
      <c r="C47" s="234" t="s">
        <v>192</v>
      </c>
      <c r="D47" s="212"/>
      <c r="E47" s="336">
        <v>10000</v>
      </c>
    </row>
    <row r="48" spans="1:5" ht="15" customHeight="1">
      <c r="A48" s="211" t="s">
        <v>220</v>
      </c>
      <c r="B48" s="234"/>
      <c r="C48" s="234" t="s">
        <v>193</v>
      </c>
      <c r="D48" s="212"/>
      <c r="E48" s="336"/>
    </row>
    <row r="49" spans="1:5" ht="15" customHeight="1">
      <c r="A49" s="208" t="s">
        <v>221</v>
      </c>
      <c r="B49" s="209" t="s">
        <v>711</v>
      </c>
      <c r="C49" s="209"/>
      <c r="D49" s="251"/>
      <c r="E49" s="336">
        <v>2000</v>
      </c>
    </row>
    <row r="50" spans="1:5" ht="15" customHeight="1">
      <c r="A50" s="208" t="s">
        <v>222</v>
      </c>
      <c r="B50" s="209" t="s">
        <v>194</v>
      </c>
      <c r="C50" s="209"/>
      <c r="D50" s="251"/>
      <c r="E50" s="336">
        <v>10024</v>
      </c>
    </row>
    <row r="51" spans="1:5" ht="15" customHeight="1">
      <c r="A51" s="211" t="s">
        <v>223</v>
      </c>
      <c r="B51" s="234" t="s">
        <v>156</v>
      </c>
      <c r="C51" s="234" t="s">
        <v>195</v>
      </c>
      <c r="D51" s="212"/>
      <c r="E51" s="336"/>
    </row>
    <row r="52" spans="1:5" ht="15" customHeight="1">
      <c r="A52" s="211" t="s">
        <v>224</v>
      </c>
      <c r="B52" s="234"/>
      <c r="C52" s="234" t="s">
        <v>196</v>
      </c>
      <c r="D52" s="212"/>
      <c r="E52" s="336"/>
    </row>
    <row r="53" spans="1:5" ht="15" customHeight="1">
      <c r="A53" s="208" t="s">
        <v>225</v>
      </c>
      <c r="B53" s="209" t="s">
        <v>206</v>
      </c>
      <c r="C53" s="209"/>
      <c r="D53" s="251"/>
      <c r="E53" s="336">
        <v>63068</v>
      </c>
    </row>
    <row r="54" spans="1:5" ht="15" customHeight="1">
      <c r="A54" s="208" t="s">
        <v>226</v>
      </c>
      <c r="B54" s="209" t="s">
        <v>207</v>
      </c>
      <c r="C54" s="209"/>
      <c r="D54" s="251"/>
      <c r="E54" s="336">
        <v>12508</v>
      </c>
    </row>
    <row r="55" spans="1:5" ht="15" customHeight="1">
      <c r="A55" s="208" t="s">
        <v>227</v>
      </c>
      <c r="B55" s="209" t="s">
        <v>706</v>
      </c>
      <c r="C55" s="209"/>
      <c r="D55" s="251"/>
      <c r="E55" s="597"/>
    </row>
    <row r="56" spans="1:5" ht="15" customHeight="1">
      <c r="A56" s="211" t="s">
        <v>228</v>
      </c>
      <c r="B56" s="234" t="s">
        <v>197</v>
      </c>
      <c r="C56" s="234"/>
      <c r="D56" s="212"/>
      <c r="E56" s="336"/>
    </row>
    <row r="57" spans="1:5" ht="15" customHeight="1">
      <c r="A57" s="211" t="s">
        <v>229</v>
      </c>
      <c r="B57" s="234" t="s">
        <v>198</v>
      </c>
      <c r="C57" s="234"/>
      <c r="D57" s="212"/>
      <c r="E57" s="336"/>
    </row>
    <row r="58" spans="1:5" ht="15" customHeight="1">
      <c r="A58" s="208" t="s">
        <v>230</v>
      </c>
      <c r="B58" s="237" t="s">
        <v>199</v>
      </c>
      <c r="C58" s="234"/>
      <c r="D58" s="212"/>
      <c r="E58" s="336">
        <v>2822</v>
      </c>
    </row>
    <row r="59" spans="1:5" ht="15" customHeight="1">
      <c r="A59" s="211" t="s">
        <v>231</v>
      </c>
      <c r="B59" s="234" t="s">
        <v>200</v>
      </c>
      <c r="C59" s="234"/>
      <c r="D59" s="212"/>
      <c r="E59" s="256"/>
    </row>
    <row r="60" spans="1:5" ht="15" customHeight="1">
      <c r="A60" s="208" t="s">
        <v>232</v>
      </c>
      <c r="B60" s="209" t="s">
        <v>201</v>
      </c>
      <c r="C60" s="209"/>
      <c r="D60" s="251"/>
      <c r="E60" s="264">
        <f>SUM(E58:E59,E46,E50,E53:E55,E43,E49)</f>
        <v>130923</v>
      </c>
    </row>
    <row r="61" spans="1:5" ht="15" customHeight="1">
      <c r="A61" s="224"/>
      <c r="B61" s="209" t="s">
        <v>202</v>
      </c>
      <c r="C61" s="209"/>
      <c r="D61" s="251"/>
      <c r="E61" s="256"/>
    </row>
    <row r="62" spans="1:5" ht="15" customHeight="1" thickBot="1">
      <c r="A62" s="227" t="s">
        <v>233</v>
      </c>
      <c r="B62" s="228" t="s">
        <v>203</v>
      </c>
      <c r="C62" s="228"/>
      <c r="D62" s="252"/>
      <c r="E62" s="265"/>
    </row>
    <row r="63" ht="15" customHeight="1"/>
    <row r="64" spans="1:5" ht="24" customHeight="1">
      <c r="A64" s="716" t="s">
        <v>234</v>
      </c>
      <c r="B64" s="716"/>
      <c r="C64" s="716"/>
      <c r="D64" s="716"/>
      <c r="E64" s="716"/>
    </row>
    <row r="65" spans="1:5" ht="21.75" customHeight="1">
      <c r="A65" s="718" t="s">
        <v>235</v>
      </c>
      <c r="B65" s="718"/>
      <c r="C65" s="718"/>
      <c r="D65" s="718"/>
      <c r="E65" s="718"/>
    </row>
    <row r="66" spans="1:5" ht="14.25" customHeight="1" thickBot="1">
      <c r="A66" s="246"/>
      <c r="B66" s="246"/>
      <c r="C66" s="246"/>
      <c r="D66" s="246"/>
      <c r="E66" s="246"/>
    </row>
    <row r="67" spans="1:5" ht="15" customHeight="1">
      <c r="A67" s="298" t="s">
        <v>309</v>
      </c>
      <c r="B67" s="719" t="s">
        <v>467</v>
      </c>
      <c r="C67" s="720"/>
      <c r="D67" s="254"/>
      <c r="E67" s="278">
        <v>1524</v>
      </c>
    </row>
    <row r="68" spans="1:5" ht="15" customHeight="1">
      <c r="A68" s="299" t="s">
        <v>310</v>
      </c>
      <c r="B68" s="707" t="s">
        <v>468</v>
      </c>
      <c r="C68" s="708"/>
      <c r="D68" s="212"/>
      <c r="E68" s="279">
        <v>6795</v>
      </c>
    </row>
    <row r="69" spans="1:5" ht="15" customHeight="1">
      <c r="A69" s="299" t="s">
        <v>311</v>
      </c>
      <c r="B69" s="707" t="s">
        <v>336</v>
      </c>
      <c r="C69" s="708"/>
      <c r="D69" s="212"/>
      <c r="E69" s="279">
        <v>1270</v>
      </c>
    </row>
    <row r="70" spans="1:5" ht="15" customHeight="1">
      <c r="A70" s="299" t="s">
        <v>312</v>
      </c>
      <c r="B70" s="707" t="s">
        <v>470</v>
      </c>
      <c r="C70" s="708"/>
      <c r="D70" s="212"/>
      <c r="E70" s="279">
        <v>4445</v>
      </c>
    </row>
    <row r="71" spans="1:5" ht="15" customHeight="1">
      <c r="A71" s="299" t="s">
        <v>313</v>
      </c>
      <c r="B71" s="411"/>
      <c r="C71" s="412"/>
      <c r="D71" s="340"/>
      <c r="E71" s="279"/>
    </row>
    <row r="72" spans="1:5" ht="15" customHeight="1">
      <c r="A72" s="299" t="s">
        <v>349</v>
      </c>
      <c r="B72" s="707" t="s">
        <v>337</v>
      </c>
      <c r="C72" s="708"/>
      <c r="D72" s="212"/>
      <c r="E72" s="279">
        <v>10000</v>
      </c>
    </row>
    <row r="73" spans="1:5" ht="15" customHeight="1">
      <c r="A73" s="420" t="s">
        <v>436</v>
      </c>
      <c r="B73" s="411" t="s">
        <v>469</v>
      </c>
      <c r="C73" s="412"/>
      <c r="D73" s="212"/>
      <c r="E73" s="635">
        <v>5138</v>
      </c>
    </row>
    <row r="74" spans="1:5" ht="15" customHeight="1" thickBot="1">
      <c r="A74" s="420" t="s">
        <v>439</v>
      </c>
      <c r="B74" s="421" t="s">
        <v>437</v>
      </c>
      <c r="C74" s="422"/>
      <c r="D74" s="423"/>
      <c r="E74" s="424">
        <v>10885</v>
      </c>
    </row>
    <row r="75" spans="1:5" ht="13.5" thickBot="1">
      <c r="A75" s="249"/>
      <c r="B75" s="250" t="s">
        <v>236</v>
      </c>
      <c r="C75" s="250"/>
      <c r="D75" s="255"/>
      <c r="E75" s="266">
        <f>SUM(E67:E74)</f>
        <v>40057</v>
      </c>
    </row>
    <row r="77" spans="1:5" ht="15.75">
      <c r="A77" s="716" t="s">
        <v>237</v>
      </c>
      <c r="B77" s="716"/>
      <c r="C77" s="716"/>
      <c r="D77" s="716"/>
      <c r="E77" s="716"/>
    </row>
    <row r="78" ht="13.5" thickBot="1">
      <c r="E78" s="247"/>
    </row>
    <row r="79" spans="1:5" ht="12.75">
      <c r="A79" s="248"/>
      <c r="B79" s="233" t="s">
        <v>240</v>
      </c>
      <c r="C79" s="267"/>
      <c r="D79" s="267" t="s">
        <v>238</v>
      </c>
      <c r="E79" s="268" t="s">
        <v>239</v>
      </c>
    </row>
    <row r="80" spans="1:5" ht="12.75">
      <c r="A80" s="299" t="s">
        <v>309</v>
      </c>
      <c r="B80" s="707"/>
      <c r="C80" s="708"/>
      <c r="D80" s="269"/>
      <c r="E80" s="236"/>
    </row>
    <row r="81" spans="1:5" ht="12.75">
      <c r="A81" s="299" t="s">
        <v>310</v>
      </c>
      <c r="B81" s="421" t="s">
        <v>437</v>
      </c>
      <c r="C81" s="422"/>
      <c r="D81" s="269">
        <v>9465</v>
      </c>
      <c r="E81" s="236">
        <v>10885</v>
      </c>
    </row>
    <row r="82" spans="1:5" ht="12.75">
      <c r="A82" s="299" t="s">
        <v>311</v>
      </c>
      <c r="B82" s="707" t="s">
        <v>471</v>
      </c>
      <c r="C82" s="708"/>
      <c r="D82" s="269">
        <v>4126</v>
      </c>
      <c r="E82" s="236"/>
    </row>
    <row r="83" spans="1:5" ht="12.75">
      <c r="A83" s="342" t="s">
        <v>312</v>
      </c>
      <c r="B83" s="421" t="s">
        <v>712</v>
      </c>
      <c r="C83" s="422"/>
      <c r="D83" s="639">
        <v>500</v>
      </c>
      <c r="E83" s="640">
        <v>500</v>
      </c>
    </row>
    <row r="84" spans="1:5" ht="13.5" thickBot="1">
      <c r="A84" s="235"/>
      <c r="B84" s="270" t="s">
        <v>236</v>
      </c>
      <c r="C84" s="270"/>
      <c r="D84" s="271">
        <f>SUM(D81:D83)</f>
        <v>14091</v>
      </c>
      <c r="E84" s="272">
        <f>SUM(E80:E83)</f>
        <v>11385</v>
      </c>
    </row>
    <row r="86" spans="1:5" ht="16.5" thickBot="1">
      <c r="A86" s="716" t="s">
        <v>338</v>
      </c>
      <c r="B86" s="716"/>
      <c r="C86" s="716"/>
      <c r="D86" s="716"/>
      <c r="E86" s="716"/>
    </row>
    <row r="87" spans="1:5" ht="12.75">
      <c r="A87" s="248"/>
      <c r="B87" s="233" t="s">
        <v>240</v>
      </c>
      <c r="C87" s="267"/>
      <c r="D87" s="267" t="s">
        <v>238</v>
      </c>
      <c r="E87" s="268" t="s">
        <v>239</v>
      </c>
    </row>
    <row r="88" spans="1:5" ht="12.75">
      <c r="A88" s="299" t="s">
        <v>309</v>
      </c>
      <c r="B88" s="721" t="s">
        <v>701</v>
      </c>
      <c r="C88" s="722"/>
      <c r="D88" s="598"/>
      <c r="E88" s="625">
        <v>188</v>
      </c>
    </row>
    <row r="89" spans="1:5" ht="12.75">
      <c r="A89" s="299" t="s">
        <v>310</v>
      </c>
      <c r="B89" s="707" t="s">
        <v>716</v>
      </c>
      <c r="C89" s="708"/>
      <c r="D89" s="269"/>
      <c r="E89" s="642">
        <v>256</v>
      </c>
    </row>
    <row r="90" spans="1:5" ht="12.75">
      <c r="A90" s="299" t="s">
        <v>311</v>
      </c>
      <c r="B90" s="707"/>
      <c r="C90" s="708"/>
      <c r="D90" s="269"/>
      <c r="E90" s="236"/>
    </row>
    <row r="91" spans="1:5" ht="12.75">
      <c r="A91" s="299" t="s">
        <v>312</v>
      </c>
      <c r="B91" s="448"/>
      <c r="C91" s="449"/>
      <c r="D91" s="450"/>
      <c r="E91" s="451"/>
    </row>
    <row r="92" spans="1:5" ht="12.75">
      <c r="A92" s="299" t="s">
        <v>313</v>
      </c>
      <c r="B92" s="707"/>
      <c r="C92" s="708"/>
      <c r="D92" s="341"/>
      <c r="E92" s="236"/>
    </row>
    <row r="93" spans="1:5" ht="13.5" thickBot="1">
      <c r="A93" s="235"/>
      <c r="B93" s="270" t="s">
        <v>236</v>
      </c>
      <c r="C93" s="270"/>
      <c r="D93" s="271">
        <f>SUM(D88:D92)</f>
        <v>0</v>
      </c>
      <c r="E93" s="271">
        <f>SUM(E88:E92)</f>
        <v>444</v>
      </c>
    </row>
  </sheetData>
  <mergeCells count="23">
    <mergeCell ref="A86:E86"/>
    <mergeCell ref="B88:C88"/>
    <mergeCell ref="B70:C70"/>
    <mergeCell ref="D4:E5"/>
    <mergeCell ref="D41:E42"/>
    <mergeCell ref="B69:C69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C1:E1"/>
    <mergeCell ref="B68:C68"/>
    <mergeCell ref="B80:C80"/>
    <mergeCell ref="A2:E2"/>
    <mergeCell ref="A4:A5"/>
    <mergeCell ref="B4:C5"/>
    <mergeCell ref="A41:A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D85"/>
  <sheetViews>
    <sheetView workbookViewId="0" topLeftCell="A1">
      <selection activeCell="C5" sqref="C5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2" t="s">
        <v>727</v>
      </c>
    </row>
    <row r="2" spans="1:2" ht="15.75" customHeight="1">
      <c r="A2" s="4" t="s">
        <v>451</v>
      </c>
      <c r="B2" s="9"/>
    </row>
    <row r="3" spans="1:2" ht="15.75" customHeight="1">
      <c r="A3" s="4" t="s">
        <v>18</v>
      </c>
      <c r="B3" s="9"/>
    </row>
    <row r="4" spans="1:2" ht="15.75" customHeight="1">
      <c r="A4" s="4" t="s">
        <v>466</v>
      </c>
      <c r="B4" s="9"/>
    </row>
    <row r="5" spans="1:2" ht="15.75" customHeight="1">
      <c r="A5" s="4"/>
      <c r="B5" s="9"/>
    </row>
    <row r="6" spans="1:2" ht="9.75" customHeight="1" thickBot="1">
      <c r="A6" s="1"/>
      <c r="B6" s="10" t="s">
        <v>0</v>
      </c>
    </row>
    <row r="7" spans="1:2" s="102" customFormat="1" ht="15.75" customHeight="1" thickBot="1">
      <c r="A7" s="151" t="s">
        <v>19</v>
      </c>
      <c r="B7" s="240" t="s">
        <v>69</v>
      </c>
    </row>
    <row r="8" spans="1:2" s="16" customFormat="1" ht="12.75" customHeight="1">
      <c r="A8" s="135" t="s">
        <v>330</v>
      </c>
      <c r="B8" s="241"/>
    </row>
    <row r="9" spans="1:2" s="16" customFormat="1" ht="12.75">
      <c r="A9" s="133" t="s">
        <v>124</v>
      </c>
      <c r="B9" s="134">
        <v>500</v>
      </c>
    </row>
    <row r="10" spans="1:4" s="16" customFormat="1" ht="12.75">
      <c r="A10" s="133" t="s">
        <v>119</v>
      </c>
      <c r="B10" s="134">
        <v>50</v>
      </c>
      <c r="D10" s="332"/>
    </row>
    <row r="11" spans="1:2" s="16" customFormat="1" ht="12.75">
      <c r="A11" s="133" t="s">
        <v>120</v>
      </c>
      <c r="B11" s="134">
        <v>276</v>
      </c>
    </row>
    <row r="12" spans="1:2" s="16" customFormat="1" ht="12.75">
      <c r="A12" s="133" t="s">
        <v>121</v>
      </c>
      <c r="B12" s="134">
        <v>813</v>
      </c>
    </row>
    <row r="13" spans="1:2" s="16" customFormat="1" ht="12.75">
      <c r="A13" s="133" t="s">
        <v>243</v>
      </c>
      <c r="B13" s="134">
        <v>50</v>
      </c>
    </row>
    <row r="14" spans="1:2" s="16" customFormat="1" ht="12.75">
      <c r="A14" s="133" t="s">
        <v>87</v>
      </c>
      <c r="B14" s="134">
        <v>1500</v>
      </c>
    </row>
    <row r="15" spans="1:2" s="16" customFormat="1" ht="12.75">
      <c r="A15" s="133" t="s">
        <v>20</v>
      </c>
      <c r="B15" s="134">
        <v>500</v>
      </c>
    </row>
    <row r="16" spans="1:2" s="16" customFormat="1" ht="12.75">
      <c r="A16" s="133" t="s">
        <v>473</v>
      </c>
      <c r="B16" s="134">
        <v>269</v>
      </c>
    </row>
    <row r="17" spans="1:2" s="16" customFormat="1" ht="12.75">
      <c r="A17" s="201" t="s">
        <v>253</v>
      </c>
      <c r="B17" s="134"/>
    </row>
    <row r="18" spans="1:2" s="23" customFormat="1" ht="12.75">
      <c r="A18" s="200" t="s">
        <v>125</v>
      </c>
      <c r="B18" s="136">
        <v>4024</v>
      </c>
    </row>
    <row r="19" spans="1:2" s="23" customFormat="1" ht="12.75">
      <c r="A19" s="201" t="s">
        <v>350</v>
      </c>
      <c r="B19" s="136"/>
    </row>
    <row r="20" spans="1:2" s="23" customFormat="1" ht="12.75">
      <c r="A20" s="111" t="s">
        <v>351</v>
      </c>
      <c r="B20" s="136">
        <v>4506</v>
      </c>
    </row>
    <row r="21" spans="1:2" s="16" customFormat="1" ht="12.75">
      <c r="A21" s="135" t="s">
        <v>270</v>
      </c>
      <c r="B21" s="134"/>
    </row>
    <row r="22" spans="1:2" s="16" customFormat="1" ht="12.75">
      <c r="A22" s="133" t="s">
        <v>84</v>
      </c>
      <c r="B22" s="134">
        <v>8473</v>
      </c>
    </row>
    <row r="23" spans="1:2" s="16" customFormat="1" ht="12.75">
      <c r="A23" s="133" t="s">
        <v>339</v>
      </c>
      <c r="B23" s="425">
        <v>65036</v>
      </c>
    </row>
    <row r="24" spans="1:2" s="16" customFormat="1" ht="12.75">
      <c r="A24" s="135" t="s">
        <v>272</v>
      </c>
      <c r="B24" s="136"/>
    </row>
    <row r="25" spans="1:2" s="16" customFormat="1" ht="13.5">
      <c r="A25" s="133" t="s">
        <v>294</v>
      </c>
      <c r="B25" s="643">
        <v>12730</v>
      </c>
    </row>
    <row r="26" spans="1:2" s="16" customFormat="1" ht="12.75">
      <c r="A26" s="133" t="s">
        <v>331</v>
      </c>
      <c r="B26" s="136">
        <v>18643</v>
      </c>
    </row>
    <row r="27" spans="1:2" s="16" customFormat="1" ht="12.75">
      <c r="A27" s="133" t="s">
        <v>122</v>
      </c>
      <c r="B27" s="425">
        <v>3625</v>
      </c>
    </row>
    <row r="28" spans="1:2" s="16" customFormat="1" ht="12.75">
      <c r="A28" s="133" t="s">
        <v>702</v>
      </c>
      <c r="B28" s="136">
        <v>492</v>
      </c>
    </row>
    <row r="29" spans="1:2" s="16" customFormat="1" ht="12.75">
      <c r="A29" s="133" t="s">
        <v>707</v>
      </c>
      <c r="B29" s="136">
        <v>16000</v>
      </c>
    </row>
    <row r="30" spans="1:2" s="16" customFormat="1" ht="12.75">
      <c r="A30" s="133" t="s">
        <v>703</v>
      </c>
      <c r="B30" s="136">
        <v>16000</v>
      </c>
    </row>
    <row r="31" spans="1:2" s="16" customFormat="1" ht="12.75">
      <c r="A31" s="644" t="s">
        <v>720</v>
      </c>
      <c r="B31" s="575">
        <v>4294</v>
      </c>
    </row>
    <row r="32" spans="1:2" s="16" customFormat="1" ht="12.75">
      <c r="A32" s="135" t="s">
        <v>295</v>
      </c>
      <c r="B32" s="134"/>
    </row>
    <row r="33" spans="1:2" s="16" customFormat="1" ht="12.75">
      <c r="A33" s="133" t="s">
        <v>21</v>
      </c>
      <c r="B33" s="134"/>
    </row>
    <row r="34" spans="1:2" s="16" customFormat="1" ht="12.75">
      <c r="A34" s="239" t="s">
        <v>210</v>
      </c>
      <c r="B34" s="134"/>
    </row>
    <row r="35" spans="1:2" s="16" customFormat="1" ht="12.75">
      <c r="A35" s="133" t="s">
        <v>296</v>
      </c>
      <c r="B35" s="134"/>
    </row>
    <row r="36" spans="1:2" s="16" customFormat="1" ht="12.75">
      <c r="A36" s="133" t="s">
        <v>72</v>
      </c>
      <c r="B36" s="134"/>
    </row>
    <row r="37" spans="1:2" s="16" customFormat="1" ht="12.75">
      <c r="A37" s="133" t="s">
        <v>343</v>
      </c>
      <c r="B37" s="134"/>
    </row>
    <row r="38" spans="1:2" s="16" customFormat="1" ht="12.75">
      <c r="A38" s="239" t="s">
        <v>211</v>
      </c>
      <c r="B38" s="134"/>
    </row>
    <row r="39" spans="1:2" s="16" customFormat="1" ht="12.75">
      <c r="A39" s="133" t="s">
        <v>123</v>
      </c>
      <c r="B39" s="134"/>
    </row>
    <row r="40" spans="1:2" s="16" customFormat="1" ht="12.75">
      <c r="A40" s="133" t="s">
        <v>73</v>
      </c>
      <c r="B40" s="134"/>
    </row>
    <row r="41" spans="1:2" s="16" customFormat="1" ht="12.75">
      <c r="A41" s="133" t="s">
        <v>244</v>
      </c>
      <c r="B41" s="134"/>
    </row>
    <row r="42" spans="1:2" s="16" customFormat="1" ht="12.75">
      <c r="A42" s="133" t="s">
        <v>22</v>
      </c>
      <c r="B42" s="134"/>
    </row>
    <row r="43" spans="1:2" s="16" customFormat="1" ht="12.75">
      <c r="A43" s="133" t="s">
        <v>74</v>
      </c>
      <c r="B43" s="134"/>
    </row>
    <row r="44" spans="1:2" s="16" customFormat="1" ht="12.75">
      <c r="A44" s="133" t="s">
        <v>75</v>
      </c>
      <c r="B44" s="134"/>
    </row>
    <row r="45" spans="1:4" s="16" customFormat="1" ht="12.75">
      <c r="A45" s="133" t="s">
        <v>23</v>
      </c>
      <c r="B45" s="134"/>
      <c r="D45" s="332"/>
    </row>
    <row r="46" spans="1:4" s="16" customFormat="1" ht="12.75">
      <c r="A46" s="239" t="s">
        <v>325</v>
      </c>
      <c r="B46" s="134"/>
      <c r="D46" s="332"/>
    </row>
    <row r="47" spans="1:2" s="16" customFormat="1" ht="12.75">
      <c r="A47" s="239" t="s">
        <v>326</v>
      </c>
      <c r="B47" s="134"/>
    </row>
    <row r="48" spans="1:2" s="16" customFormat="1" ht="12.75">
      <c r="A48" s="201" t="s">
        <v>709</v>
      </c>
      <c r="B48" s="134"/>
    </row>
    <row r="49" spans="1:4" s="16" customFormat="1" ht="12.75">
      <c r="A49" s="111" t="s">
        <v>713</v>
      </c>
      <c r="B49" s="136">
        <v>5386</v>
      </c>
      <c r="D49" s="332"/>
    </row>
    <row r="50" spans="1:2" s="16" customFormat="1" ht="12.75">
      <c r="A50" s="135" t="s">
        <v>269</v>
      </c>
      <c r="B50" s="134"/>
    </row>
    <row r="51" spans="1:2" s="16" customFormat="1" ht="12.75">
      <c r="A51" s="133" t="s">
        <v>212</v>
      </c>
      <c r="B51" s="134">
        <v>685</v>
      </c>
    </row>
    <row r="52" spans="1:2" s="287" customFormat="1" ht="12.75">
      <c r="A52" s="135" t="s">
        <v>249</v>
      </c>
      <c r="B52" s="286"/>
    </row>
    <row r="53" spans="1:2" s="16" customFormat="1" ht="12.75">
      <c r="A53" s="133" t="s">
        <v>213</v>
      </c>
      <c r="B53" s="134">
        <v>8193</v>
      </c>
    </row>
    <row r="54" spans="1:2" s="16" customFormat="1" ht="12.75">
      <c r="A54" s="135" t="s">
        <v>340</v>
      </c>
      <c r="B54" s="134"/>
    </row>
    <row r="55" spans="1:2" s="16" customFormat="1" ht="12.75">
      <c r="A55" s="238" t="s">
        <v>209</v>
      </c>
      <c r="B55" s="134">
        <v>552</v>
      </c>
    </row>
    <row r="56" spans="1:2" s="16" customFormat="1" ht="12.75">
      <c r="A56" s="133" t="s">
        <v>82</v>
      </c>
      <c r="B56" s="134">
        <v>138</v>
      </c>
    </row>
    <row r="57" spans="1:2" s="16" customFormat="1" ht="12.75">
      <c r="A57" s="135" t="s">
        <v>341</v>
      </c>
      <c r="B57" s="139"/>
    </row>
    <row r="58" spans="1:2" s="16" customFormat="1" ht="12.75">
      <c r="A58" s="238" t="s">
        <v>208</v>
      </c>
      <c r="B58" s="134">
        <v>3000</v>
      </c>
    </row>
    <row r="59" spans="1:2" s="16" customFormat="1" ht="12.75">
      <c r="A59" s="238" t="s">
        <v>245</v>
      </c>
      <c r="B59" s="134"/>
    </row>
    <row r="60" spans="1:2" s="16" customFormat="1" ht="12.75">
      <c r="A60" s="238" t="s">
        <v>342</v>
      </c>
      <c r="B60" s="134"/>
    </row>
    <row r="61" spans="1:2" s="16" customFormat="1" ht="12.75">
      <c r="A61" s="135" t="s">
        <v>714</v>
      </c>
      <c r="B61" s="134"/>
    </row>
    <row r="62" spans="1:2" s="16" customFormat="1" ht="12.75">
      <c r="A62" s="133" t="s">
        <v>246</v>
      </c>
      <c r="B62" s="136">
        <v>6500</v>
      </c>
    </row>
    <row r="63" spans="1:2" s="16" customFormat="1" ht="12.75">
      <c r="A63" s="94" t="s">
        <v>297</v>
      </c>
      <c r="B63" s="134">
        <v>300</v>
      </c>
    </row>
    <row r="64" spans="1:2" s="44" customFormat="1" ht="12.75">
      <c r="A64" s="111" t="s">
        <v>715</v>
      </c>
      <c r="B64" s="136">
        <v>1831</v>
      </c>
    </row>
    <row r="65" spans="1:2" s="44" customFormat="1" ht="13.5" thickBot="1">
      <c r="A65" s="645"/>
      <c r="B65" s="296"/>
    </row>
    <row r="66" spans="1:2" s="333" customFormat="1" ht="13.5" thickBot="1">
      <c r="A66" s="137" t="s">
        <v>3</v>
      </c>
      <c r="B66" s="138">
        <f>SUM(B8:B65)</f>
        <v>184366</v>
      </c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2012-10-19T09:40:33Z</cp:lastPrinted>
  <dcterms:created xsi:type="dcterms:W3CDTF">2003-01-09T09:58:10Z</dcterms:created>
  <dcterms:modified xsi:type="dcterms:W3CDTF">2012-10-19T09:50:17Z</dcterms:modified>
  <cp:category/>
  <cp:version/>
  <cp:contentType/>
  <cp:contentStatus/>
</cp:coreProperties>
</file>