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 melléklet " sheetId="1" r:id="rId1"/>
    <sheet name="intézményi  " sheetId="2" r:id="rId2"/>
    <sheet name="szakfeladatos " sheetId="3" r:id="rId3"/>
    <sheet name="felhalm.bev." sheetId="4" r:id="rId4"/>
    <sheet name="támogatások " sheetId="5" r:id="rId5"/>
    <sheet name="gördülő tervezés " sheetId="6" r:id="rId6"/>
    <sheet name="tartalék " sheetId="7" r:id="rId7"/>
    <sheet name="finanszírozási " sheetId="8" r:id="rId8"/>
  </sheets>
  <definedNames/>
  <calcPr fullCalcOnLoad="1"/>
</workbook>
</file>

<file path=xl/sharedStrings.xml><?xml version="1.0" encoding="utf-8"?>
<sst xmlns="http://schemas.openxmlformats.org/spreadsheetml/2006/main" count="570" uniqueCount="475">
  <si>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</si>
  <si>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</si>
  <si>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</si>
  <si>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</si>
  <si>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</si>
  <si>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</si>
  <si>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</si>
  <si>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</si>
  <si>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</si>
  <si>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</si>
  <si>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</si>
  <si>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</si>
  <si>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</si>
  <si>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</si>
  <si>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</si>
  <si>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</si>
  <si>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</si>
  <si>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</si>
  <si>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</si>
  <si>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</si>
  <si>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</si>
  <si>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</si>
  <si>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</si>
  <si>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</si>
  <si>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</si>
  <si>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</si>
  <si>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</si>
  <si>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</si>
  <si>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</si>
  <si>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</si>
  <si>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</si>
  <si>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</si>
  <si>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</si>
  <si>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</si>
  <si>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</si>
  <si>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</si>
  <si>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</si>
  <si>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</si>
  <si>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</si>
  <si>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</si>
  <si>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</si>
  <si>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</si>
  <si>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</si>
  <si>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</si>
  <si>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</si>
  <si>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</si>
  <si>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</si>
  <si>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</si>
  <si>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</si>
  <si>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</si>
  <si>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</si>
  <si>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</si>
  <si>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</si>
  <si>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</si>
  <si>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</si>
  <si>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</si>
  <si>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</si>
  <si>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</si>
  <si>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</si>
  <si>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</si>
  <si>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</si>
  <si>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</si>
  <si>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</si>
  <si>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</si>
  <si>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</si>
  <si>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</si>
  <si>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</si>
  <si>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</si>
  <si>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</si>
  <si>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</si>
  <si>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</si>
  <si>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</si>
  <si>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</si>
  <si>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</si>
  <si>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</si>
  <si>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</si>
  <si>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</si>
  <si>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</si>
  <si>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</si>
  <si>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</si>
  <si>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</si>
  <si>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</si>
  <si>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</si>
  <si>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</si>
  <si>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</si>
  <si>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</si>
  <si>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</si>
  <si>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</si>
  <si>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</si>
  <si>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</si>
  <si>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</si>
  <si>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</si>
  <si>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</si>
  <si>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</si>
  <si>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</si>
  <si>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</si>
  <si>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</si>
  <si>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</si>
  <si>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</si>
  <si>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</si>
  <si>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</si>
  <si>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</si>
  <si>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</si>
  <si>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</si>
  <si>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</si>
  <si>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</si>
  <si>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</si>
  <si>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</si>
  <si>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</si>
  <si>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</si>
  <si>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</si>
  <si>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</si>
  <si>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</si>
  <si>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</si>
  <si>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</si>
  <si>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</si>
  <si>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</si>
  <si>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</si>
  <si>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</si>
  <si>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</si>
  <si>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</si>
  <si>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</si>
  <si>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</si>
  <si>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</si>
  <si>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</si>
  <si>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</si>
  <si>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</si>
  <si>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</si>
  <si>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- TISZK támogatás (működési célú)</t>
  </si>
  <si>
    <t>- Köztestületi Tűzoltóság támogatása (működési célú)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</si>
  <si>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</si>
  <si>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</si>
  <si>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</si>
  <si>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</si>
  <si>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</si>
  <si>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</si>
  <si>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</si>
  <si>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</si>
  <si>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</si>
  <si>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</si>
  <si>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</si>
  <si>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</si>
  <si>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</si>
  <si>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</si>
  <si>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</si>
  <si>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</si>
  <si>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</si>
  <si>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</si>
  <si>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</si>
  <si>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</si>
  <si>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</si>
  <si>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</si>
  <si>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</si>
  <si>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</si>
  <si>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</si>
  <si>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</si>
  <si>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</si>
  <si>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</si>
  <si>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</si>
  <si>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</si>
  <si>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</si>
  <si>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</si>
  <si>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</si>
  <si>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</si>
  <si>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</si>
  <si>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</si>
  <si>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</si>
  <si>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</si>
  <si>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</si>
  <si>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</si>
  <si>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</si>
  <si>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</si>
  <si>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</si>
  <si>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</si>
  <si>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</si>
  <si>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</si>
  <si>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</si>
  <si>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</si>
  <si>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</si>
  <si>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</si>
  <si>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</si>
  <si>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</si>
  <si>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</si>
  <si>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</si>
  <si>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</si>
  <si>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</si>
  <si>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</si>
  <si>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</si>
  <si>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</si>
  <si>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</si>
  <si>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</si>
  <si>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</si>
  <si>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</si>
  <si>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</si>
  <si>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</si>
  <si>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</si>
  <si>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</si>
  <si>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</si>
  <si>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</si>
  <si>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</si>
  <si>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</si>
  <si>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</si>
  <si>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</si>
  <si>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</si>
  <si>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</si>
  <si>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</si>
  <si>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</si>
  <si>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</si>
  <si>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</si>
  <si>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</si>
  <si>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</si>
  <si>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</si>
  <si>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</si>
  <si>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</si>
  <si>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</si>
  <si>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</si>
  <si>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</si>
  <si>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</si>
  <si>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</si>
  <si>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</si>
  <si>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</si>
  <si>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</si>
  <si>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</si>
  <si>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</si>
  <si>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</si>
  <si>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</si>
  <si>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</si>
  <si>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</si>
  <si>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</si>
  <si>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</si>
  <si>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</si>
  <si>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</si>
  <si>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</si>
  <si>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</si>
  <si>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</si>
  <si>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</si>
  <si>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</si>
  <si>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</si>
  <si>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</si>
  <si>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</si>
  <si>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</si>
  <si>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</si>
  <si>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</si>
  <si>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</si>
  <si>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</si>
  <si>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</si>
  <si>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</si>
  <si>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</si>
  <si>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</si>
  <si>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</si>
  <si>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</si>
  <si>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</si>
  <si>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</si>
  <si>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</si>
  <si>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</si>
  <si>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</si>
  <si>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</si>
  <si>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</si>
  <si>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</si>
  <si>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</si>
  <si>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</si>
  <si>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</si>
  <si>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</si>
  <si>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</si>
  <si>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</si>
  <si>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</si>
  <si>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</si>
  <si>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</si>
  <si>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</si>
  <si>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</si>
  <si>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</si>
  <si>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</si>
  <si>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</si>
  <si>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</si>
  <si>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</si>
  <si>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</si>
  <si>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</si>
  <si>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</si>
  <si>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</si>
  <si>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</si>
  <si>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</si>
  <si>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</si>
  <si>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</si>
  <si>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</si>
  <si>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</si>
  <si>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</si>
  <si>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</si>
  <si>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</si>
  <si>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</si>
  <si>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</si>
  <si>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</si>
  <si>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</si>
  <si>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</si>
  <si>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</si>
  <si>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</si>
  <si>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</si>
  <si>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</si>
  <si>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</si>
  <si>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</si>
  <si>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</si>
  <si>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</si>
  <si>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</si>
  <si>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</si>
  <si>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</si>
  <si>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</si>
  <si>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</si>
  <si>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</si>
  <si>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</si>
  <si>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</si>
  <si>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</si>
  <si>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</si>
  <si>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</si>
  <si>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</si>
  <si>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</si>
  <si>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</si>
  <si>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</si>
  <si>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</si>
  <si>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</si>
  <si>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</si>
  <si>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</si>
  <si>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</si>
  <si>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</si>
  <si>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</si>
  <si>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</si>
  <si>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</si>
  <si>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</si>
  <si>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</si>
  <si>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</si>
  <si>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</si>
  <si>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</si>
  <si>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</si>
  <si>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</si>
  <si>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</si>
  <si>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</si>
  <si>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</si>
  <si>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</si>
  <si>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</si>
  <si>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</si>
  <si>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</si>
  <si>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</si>
  <si>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</si>
  <si>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</si>
  <si>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</si>
  <si>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</si>
  <si>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</si>
  <si>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</si>
  <si>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</si>
  <si>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</si>
  <si>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</si>
  <si>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</si>
  <si>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</si>
  <si>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</si>
  <si>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</si>
  <si>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</si>
  <si>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</si>
  <si>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</si>
  <si>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</si>
  <si>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</si>
  <si>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</si>
  <si>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</si>
  <si>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</si>
  <si>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</si>
  <si>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</si>
  <si>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</si>
  <si>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</si>
  <si>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</si>
  <si>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</si>
  <si>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</si>
  <si>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</si>
  <si>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</si>
  <si>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</si>
  <si>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</si>
  <si>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</si>
  <si>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</si>
  <si>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</si>
  <si>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</si>
  <si>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</si>
  <si>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</si>
  <si>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</si>
  <si>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</si>
  <si>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</si>
  <si>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</si>
  <si>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</si>
  <si>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</si>
  <si>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</si>
  <si>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</si>
  <si>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</si>
  <si>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</si>
  <si>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</si>
  <si>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</si>
  <si>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</si>
  <si>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</si>
  <si>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</si>
  <si>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</si>
  <si>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</si>
  <si>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</si>
  <si>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</si>
  <si>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</si>
  <si>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</si>
  <si>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</si>
  <si>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</si>
  <si>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</si>
  <si>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</si>
  <si>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</si>
  <si>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</si>
  <si>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</si>
  <si>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</si>
  <si>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</si>
  <si>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</si>
  <si>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</si>
  <si>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2011. évi eredeti előirányzat</t>
  </si>
  <si>
    <t xml:space="preserve">A 2011. évi támogatások, pénzeszközátadások 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</si>
  <si>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</si>
  <si>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</si>
  <si>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</si>
  <si>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</si>
  <si>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</si>
  <si>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</si>
  <si>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</si>
  <si>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</si>
  <si>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</si>
  <si>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</si>
  <si>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</si>
  <si>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</si>
  <si>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</si>
  <si>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</si>
  <si>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</si>
  <si>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</si>
  <si>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</si>
  <si>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</si>
  <si>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</si>
  <si>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</si>
  <si>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</si>
  <si>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</si>
  <si>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</si>
  <si>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</si>
  <si>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</si>
  <si>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</si>
  <si>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</si>
  <si>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</si>
  <si>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Normatíva visszafizetés miatt támogatás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</si>
  <si>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</si>
  <si>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</si>
  <si>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</si>
  <si>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</si>
  <si>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</si>
  <si>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</si>
  <si>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Központi orvosi ügyelet kialakítása</t>
  </si>
  <si>
    <t>6</t>
  </si>
  <si>
    <t>TIOP 1.1.1/07/01-Iskolafejlesztés Tiszavasváriban pályázat</t>
  </si>
  <si>
    <t>Város és községgazdálkodás</t>
  </si>
  <si>
    <t>Strandfürdő Kft. témogatása (működési célú)</t>
  </si>
  <si>
    <t>3. melléklet</t>
  </si>
  <si>
    <t>Tervek, programok, UH gép 2.részlet</t>
  </si>
  <si>
    <t>Munkabérhitel törlesztés</t>
  </si>
  <si>
    <t>Munkabérhitel felvétel</t>
  </si>
  <si>
    <t>Polg.Hiv. napelemes rendszer kiép.</t>
  </si>
  <si>
    <t>7</t>
  </si>
  <si>
    <t>Polgármesteri Hivatalon napelemes rendszer kiépítése</t>
  </si>
  <si>
    <t>49997</t>
  </si>
  <si>
    <t>Hosszú lejáratú hitel, kölcsön</t>
  </si>
  <si>
    <t>Statisztikai tevékenység</t>
  </si>
  <si>
    <t>Intézmény felújítási keret + egyéb intézményi beruházások</t>
  </si>
  <si>
    <t>8</t>
  </si>
  <si>
    <t>Intézményi felújítások</t>
  </si>
  <si>
    <t xml:space="preserve">  7. melléklet</t>
  </si>
  <si>
    <t>8. melléklet</t>
  </si>
  <si>
    <t>1. melléklet a 8/2012.(II.29.) önk. rendelethez</t>
  </si>
  <si>
    <t>a  8/2012.(II.29.) önk. rendelethez</t>
  </si>
  <si>
    <t xml:space="preserve">  a 8/2012.(II.29.) önk. rendelethez</t>
  </si>
  <si>
    <t>4. melléklet a 8/2012.(II.29.) önk. rendelethez</t>
  </si>
  <si>
    <t>5. melléklet a 8/2012.(II.29.) önk. rendelethez</t>
  </si>
  <si>
    <r>
      <t xml:space="preserve">6. </t>
    </r>
    <r>
      <rPr>
        <i/>
        <sz val="8"/>
        <rFont val="Times New Roman CE"/>
        <family val="1"/>
      </rPr>
      <t>melléklet a 8/2012.(II.29.) önk. rendelethez</t>
    </r>
  </si>
  <si>
    <t xml:space="preserve">a 8/2012.(II.29.) önk.  </t>
  </si>
  <si>
    <t xml:space="preserve">                   a  8/2012.(II.29.) önk. rendelethez                 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</si>
</sst>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10"/>
      <color indexed="20"/>
      <name val="Times New Roman CE"/>
      <family val="0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10"/>
      <color indexed="16"/>
      <name val="Times New Roman"/>
      <family val="1"/>
    </font>
    <font>
      <sz val="10"/>
      <color indexed="16"/>
      <name val="Times New Roman"/>
      <family val="1"/>
    </font>
    <font>
      <sz val="8"/>
      <color indexed="16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13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9" fillId="0" borderId="7" xfId="0" applyNumberFormat="1" applyFont="1" applyBorder="1" applyAlignment="1">
      <alignment vertical="center" wrapText="1"/>
    </xf>
    <xf numFmtId="1" fontId="9" fillId="0" borderId="8" xfId="0" applyNumberFormat="1" applyFont="1" applyBorder="1" applyAlignment="1">
      <alignment vertical="center" wrapText="1"/>
    </xf>
    <xf numFmtId="1" fontId="4" fillId="0" borderId="8" xfId="0" applyNumberFormat="1" applyFont="1" applyBorder="1" applyAlignment="1">
      <alignment vertical="center" wrapText="1"/>
    </xf>
    <xf numFmtId="1" fontId="4" fillId="2" borderId="9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0" xfId="15" applyNumberFormat="1" applyFont="1" applyBorder="1" applyAlignment="1">
      <alignment/>
    </xf>
    <xf numFmtId="166" fontId="11" fillId="0" borderId="10" xfId="15" applyNumberFormat="1" applyFont="1" applyBorder="1" applyAlignment="1" quotePrefix="1">
      <alignment/>
    </xf>
    <xf numFmtId="166" fontId="6" fillId="0" borderId="11" xfId="15" applyNumberFormat="1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11" fillId="0" borderId="17" xfId="15" applyNumberFormat="1" applyFont="1" applyBorder="1" applyAlignment="1" quotePrefix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3" fillId="0" borderId="4" xfId="0" applyNumberFormat="1" applyFont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1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6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1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11" xfId="0" applyFont="1" applyBorder="1" applyAlignment="1" quotePrefix="1">
      <alignment/>
    </xf>
    <xf numFmtId="0" fontId="23" fillId="0" borderId="14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17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11" fillId="0" borderId="17" xfId="15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21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166" fontId="6" fillId="0" borderId="33" xfId="15" applyNumberFormat="1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30" fillId="0" borderId="34" xfId="0" applyFont="1" applyBorder="1" applyAlignment="1">
      <alignment/>
    </xf>
    <xf numFmtId="0" fontId="5" fillId="0" borderId="21" xfId="0" applyFont="1" applyBorder="1" applyAlignment="1" quotePrefix="1">
      <alignment/>
    </xf>
    <xf numFmtId="166" fontId="5" fillId="0" borderId="20" xfId="15" applyNumberFormat="1" applyFont="1" applyBorder="1" applyAlignment="1">
      <alignment/>
    </xf>
    <xf numFmtId="0" fontId="30" fillId="0" borderId="21" xfId="0" applyFont="1" applyBorder="1" applyAlignment="1">
      <alignment/>
    </xf>
    <xf numFmtId="166" fontId="5" fillId="0" borderId="20" xfId="15" applyNumberFormat="1" applyFont="1" applyBorder="1" applyAlignment="1">
      <alignment/>
    </xf>
    <xf numFmtId="0" fontId="7" fillId="0" borderId="38" xfId="0" applyFont="1" applyBorder="1" applyAlignment="1">
      <alignment vertical="center"/>
    </xf>
    <xf numFmtId="166" fontId="7" fillId="0" borderId="39" xfId="15" applyNumberFormat="1" applyFont="1" applyBorder="1" applyAlignment="1">
      <alignment vertical="center"/>
    </xf>
    <xf numFmtId="166" fontId="5" fillId="0" borderId="40" xfId="15" applyNumberFormat="1" applyFont="1" applyBorder="1" applyAlignment="1">
      <alignment/>
    </xf>
    <xf numFmtId="3" fontId="9" fillId="0" borderId="41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19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/>
    </xf>
    <xf numFmtId="3" fontId="4" fillId="0" borderId="19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9" fillId="0" borderId="6" xfId="15" applyNumberFormat="1" applyFont="1" applyBorder="1" applyAlignment="1">
      <alignment vertical="center" wrapText="1"/>
    </xf>
    <xf numFmtId="3" fontId="9" fillId="0" borderId="41" xfId="15" applyNumberFormat="1" applyFont="1" applyBorder="1" applyAlignment="1">
      <alignment vertical="center" wrapText="1"/>
    </xf>
    <xf numFmtId="3" fontId="9" fillId="0" borderId="40" xfId="15" applyNumberFormat="1" applyFont="1" applyBorder="1" applyAlignment="1">
      <alignment vertical="center" wrapText="1"/>
    </xf>
    <xf numFmtId="3" fontId="9" fillId="0" borderId="19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4" fillId="0" borderId="19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2" borderId="19" xfId="15" applyNumberFormat="1" applyFont="1" applyFill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vertical="center" wrapText="1"/>
    </xf>
    <xf numFmtId="3" fontId="4" fillId="2" borderId="2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2" xfId="15" applyNumberFormat="1" applyFont="1" applyFill="1" applyBorder="1" applyAlignment="1">
      <alignment/>
    </xf>
    <xf numFmtId="3" fontId="9" fillId="0" borderId="41" xfId="15" applyNumberFormat="1" applyFont="1" applyBorder="1" applyAlignment="1">
      <alignment vertical="center"/>
    </xf>
    <xf numFmtId="3" fontId="9" fillId="0" borderId="6" xfId="15" applyNumberFormat="1" applyFont="1" applyBorder="1" applyAlignment="1">
      <alignment vertical="center"/>
    </xf>
    <xf numFmtId="1" fontId="4" fillId="2" borderId="42" xfId="0" applyNumberFormat="1" applyFont="1" applyFill="1" applyBorder="1" applyAlignment="1">
      <alignment horizontal="left" vertical="center"/>
    </xf>
    <xf numFmtId="1" fontId="4" fillId="2" borderId="43" xfId="0" applyNumberFormat="1" applyFont="1" applyFill="1" applyBorder="1" applyAlignment="1">
      <alignment horizontal="center" vertical="center"/>
    </xf>
    <xf numFmtId="3" fontId="9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0" fontId="29" fillId="0" borderId="4" xfId="0" applyFont="1" applyBorder="1" applyAlignment="1">
      <alignment/>
    </xf>
    <xf numFmtId="0" fontId="28" fillId="0" borderId="21" xfId="0" applyFont="1" applyBorder="1" applyAlignment="1">
      <alignment/>
    </xf>
    <xf numFmtId="0" fontId="29" fillId="0" borderId="21" xfId="0" applyFont="1" applyBorder="1" applyAlignment="1">
      <alignment/>
    </xf>
    <xf numFmtId="0" fontId="27" fillId="0" borderId="21" xfId="0" applyFont="1" applyBorder="1" applyAlignment="1" quotePrefix="1">
      <alignment/>
    </xf>
    <xf numFmtId="0" fontId="27" fillId="0" borderId="21" xfId="0" applyFont="1" applyBorder="1" applyAlignment="1">
      <alignment/>
    </xf>
    <xf numFmtId="0" fontId="29" fillId="0" borderId="44" xfId="0" applyFont="1" applyBorder="1" applyAlignment="1">
      <alignment vertical="center"/>
    </xf>
    <xf numFmtId="3" fontId="29" fillId="0" borderId="6" xfId="15" applyNumberFormat="1" applyFont="1" applyBorder="1" applyAlignment="1">
      <alignment/>
    </xf>
    <xf numFmtId="3" fontId="28" fillId="0" borderId="45" xfId="0" applyNumberFormat="1" applyFont="1" applyBorder="1" applyAlignment="1">
      <alignment/>
    </xf>
    <xf numFmtId="3" fontId="28" fillId="0" borderId="20" xfId="15" applyNumberFormat="1" applyFont="1" applyBorder="1" applyAlignment="1">
      <alignment/>
    </xf>
    <xf numFmtId="3" fontId="29" fillId="0" borderId="45" xfId="0" applyNumberFormat="1" applyFont="1" applyBorder="1" applyAlignment="1">
      <alignment/>
    </xf>
    <xf numFmtId="3" fontId="29" fillId="0" borderId="20" xfId="15" applyNumberFormat="1" applyFont="1" applyBorder="1" applyAlignment="1">
      <alignment/>
    </xf>
    <xf numFmtId="3" fontId="27" fillId="0" borderId="45" xfId="0" applyNumberFormat="1" applyFont="1" applyBorder="1" applyAlignment="1">
      <alignment/>
    </xf>
    <xf numFmtId="3" fontId="27" fillId="0" borderId="20" xfId="15" applyNumberFormat="1" applyFont="1" applyBorder="1" applyAlignment="1">
      <alignment/>
    </xf>
    <xf numFmtId="3" fontId="31" fillId="0" borderId="20" xfId="15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9" fillId="0" borderId="46" xfId="0" applyNumberFormat="1" applyFont="1" applyBorder="1" applyAlignment="1">
      <alignment vertical="center"/>
    </xf>
    <xf numFmtId="3" fontId="29" fillId="0" borderId="46" xfId="15" applyNumberFormat="1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6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3" fillId="0" borderId="0" xfId="22" applyFont="1" applyAlignment="1">
      <alignment horizontal="right"/>
      <protection/>
    </xf>
    <xf numFmtId="0" fontId="9" fillId="0" borderId="42" xfId="22" applyFont="1" applyBorder="1">
      <alignment/>
      <protection/>
    </xf>
    <xf numFmtId="0" fontId="4" fillId="0" borderId="47" xfId="22" applyFont="1" applyBorder="1" applyAlignment="1">
      <alignment horizontal="center"/>
      <protection/>
    </xf>
    <xf numFmtId="0" fontId="4" fillId="0" borderId="31" xfId="22" applyFont="1" applyBorder="1" applyAlignment="1">
      <alignment horizontal="center"/>
      <protection/>
    </xf>
    <xf numFmtId="0" fontId="4" fillId="0" borderId="36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48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5" xfId="21" applyNumberFormat="1" applyFont="1" applyBorder="1">
      <alignment/>
      <protection/>
    </xf>
    <xf numFmtId="0" fontId="10" fillId="0" borderId="11" xfId="21" applyFont="1" applyBorder="1" quotePrefix="1">
      <alignment/>
      <protection/>
    </xf>
    <xf numFmtId="3" fontId="9" fillId="0" borderId="19" xfId="15" applyNumberFormat="1" applyFont="1" applyBorder="1" applyAlignment="1">
      <alignment horizontal="right"/>
    </xf>
    <xf numFmtId="3" fontId="10" fillId="0" borderId="45" xfId="15" applyNumberFormat="1" applyFont="1" applyBorder="1" applyAlignment="1">
      <alignment horizontal="right"/>
    </xf>
    <xf numFmtId="3" fontId="10" fillId="0" borderId="19" xfId="15" applyNumberFormat="1" applyFont="1" applyBorder="1" applyAlignment="1">
      <alignment horizontal="right"/>
    </xf>
    <xf numFmtId="3" fontId="16" fillId="0" borderId="20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49" fontId="10" fillId="0" borderId="11" xfId="21" applyNumberFormat="1" applyFont="1" applyBorder="1">
      <alignment/>
      <protection/>
    </xf>
    <xf numFmtId="0" fontId="10" fillId="0" borderId="11" xfId="21" applyFont="1" applyBorder="1">
      <alignment/>
      <protection/>
    </xf>
    <xf numFmtId="3" fontId="4" fillId="0" borderId="21" xfId="15" applyNumberFormat="1" applyFont="1" applyBorder="1" applyAlignment="1">
      <alignment horizontal="right"/>
    </xf>
    <xf numFmtId="3" fontId="4" fillId="0" borderId="19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0" fontId="7" fillId="0" borderId="12" xfId="22" applyFont="1" applyBorder="1">
      <alignment/>
      <protection/>
    </xf>
    <xf numFmtId="0" fontId="7" fillId="0" borderId="11" xfId="21" applyFont="1" applyBorder="1">
      <alignment/>
      <protection/>
    </xf>
    <xf numFmtId="0" fontId="4" fillId="0" borderId="43" xfId="22" applyFont="1" applyBorder="1" applyAlignment="1">
      <alignment horizontal="center"/>
      <protection/>
    </xf>
    <xf numFmtId="0" fontId="4" fillId="0" borderId="49" xfId="22" applyFont="1" applyBorder="1" applyAlignment="1">
      <alignment horizontal="center"/>
      <protection/>
    </xf>
    <xf numFmtId="14" fontId="32" fillId="0" borderId="49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50" xfId="22" applyFont="1" applyBorder="1" applyAlignment="1">
      <alignment horizontal="center"/>
      <protection/>
    </xf>
    <xf numFmtId="0" fontId="4" fillId="0" borderId="13" xfId="22" applyFont="1" applyBorder="1" applyAlignment="1">
      <alignment horizontal="center"/>
      <protection/>
    </xf>
    <xf numFmtId="169" fontId="9" fillId="0" borderId="34" xfId="22" applyNumberFormat="1" applyFont="1" applyBorder="1">
      <alignment/>
      <protection/>
    </xf>
    <xf numFmtId="169" fontId="4" fillId="0" borderId="19" xfId="15" applyNumberFormat="1" applyFont="1" applyBorder="1" applyAlignment="1">
      <alignment horizontal="right"/>
    </xf>
    <xf numFmtId="1" fontId="10" fillId="0" borderId="21" xfId="22" applyNumberFormat="1" applyFont="1" applyBorder="1">
      <alignment/>
      <protection/>
    </xf>
    <xf numFmtId="1" fontId="9" fillId="0" borderId="21" xfId="22" applyNumberFormat="1" applyFont="1" applyBorder="1">
      <alignment/>
      <protection/>
    </xf>
    <xf numFmtId="1" fontId="4" fillId="0" borderId="21" xfId="15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1" xfId="0" applyFont="1" applyBorder="1" applyAlignment="1" quotePrefix="1">
      <alignment/>
    </xf>
    <xf numFmtId="0" fontId="30" fillId="0" borderId="21" xfId="0" applyFont="1" applyBorder="1" applyAlignment="1">
      <alignment/>
    </xf>
    <xf numFmtId="0" fontId="5" fillId="0" borderId="29" xfId="22" applyFont="1" applyBorder="1">
      <alignment/>
      <protection/>
    </xf>
    <xf numFmtId="0" fontId="5" fillId="0" borderId="23" xfId="22" applyFont="1" applyBorder="1">
      <alignment/>
      <protection/>
    </xf>
    <xf numFmtId="0" fontId="7" fillId="0" borderId="51" xfId="22" applyFont="1" applyBorder="1">
      <alignment/>
      <protection/>
    </xf>
    <xf numFmtId="49" fontId="33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4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right"/>
      <protection/>
    </xf>
    <xf numFmtId="49" fontId="7" fillId="0" borderId="19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1" xfId="20" applyNumberFormat="1" applyFont="1" applyBorder="1" applyAlignment="1">
      <alignment horizontal="right"/>
      <protection/>
    </xf>
    <xf numFmtId="49" fontId="5" fillId="0" borderId="45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5" fillId="0" borderId="29" xfId="20" applyNumberFormat="1" applyFont="1" applyBorder="1" applyAlignment="1">
      <alignment horizontal="right"/>
      <protection/>
    </xf>
    <xf numFmtId="49" fontId="5" fillId="0" borderId="53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4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53" xfId="20" applyNumberFormat="1" applyFont="1" applyBorder="1">
      <alignment/>
      <protection/>
    </xf>
    <xf numFmtId="49" fontId="7" fillId="0" borderId="54" xfId="20" applyNumberFormat="1" applyFont="1" applyBorder="1">
      <alignment/>
      <protection/>
    </xf>
    <xf numFmtId="49" fontId="7" fillId="0" borderId="34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1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30" xfId="20" applyNumberFormat="1" applyFont="1" applyBorder="1">
      <alignment/>
      <protection/>
    </xf>
    <xf numFmtId="49" fontId="25" fillId="0" borderId="0" xfId="20" applyNumberFormat="1" applyFont="1" applyAlignment="1">
      <alignment horizontal="right"/>
      <protection/>
    </xf>
    <xf numFmtId="49" fontId="25" fillId="0" borderId="0" xfId="20" applyNumberFormat="1" applyFont="1">
      <alignment/>
      <protection/>
    </xf>
    <xf numFmtId="49" fontId="7" fillId="0" borderId="5" xfId="20" applyNumberFormat="1" applyFont="1" applyBorder="1">
      <alignment/>
      <protection/>
    </xf>
    <xf numFmtId="49" fontId="5" fillId="0" borderId="19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49" fontId="7" fillId="0" borderId="19" xfId="20" applyNumberFormat="1" applyFont="1" applyBorder="1">
      <alignment/>
      <protection/>
    </xf>
    <xf numFmtId="49" fontId="5" fillId="0" borderId="21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0" fontId="7" fillId="0" borderId="57" xfId="0" applyFont="1" applyBorder="1" applyAlignment="1">
      <alignment horizontal="center" vertical="center"/>
    </xf>
    <xf numFmtId="166" fontId="5" fillId="0" borderId="20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7" fillId="0" borderId="45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49" fontId="7" fillId="0" borderId="4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4" xfId="20" applyNumberFormat="1" applyFont="1" applyBorder="1">
      <alignment/>
      <protection/>
    </xf>
    <xf numFmtId="49" fontId="5" fillId="0" borderId="38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7" fillId="0" borderId="45" xfId="20" applyNumberFormat="1" applyFont="1" applyBorder="1">
      <alignment/>
      <protection/>
    </xf>
    <xf numFmtId="49" fontId="5" fillId="0" borderId="50" xfId="20" applyNumberFormat="1" applyFont="1" applyBorder="1">
      <alignment/>
      <protection/>
    </xf>
    <xf numFmtId="49" fontId="7" fillId="0" borderId="48" xfId="20" applyNumberFormat="1" applyFont="1" applyBorder="1">
      <alignment/>
      <protection/>
    </xf>
    <xf numFmtId="49" fontId="5" fillId="0" borderId="48" xfId="20" applyNumberFormat="1" applyFont="1" applyBorder="1">
      <alignment/>
      <protection/>
    </xf>
    <xf numFmtId="49" fontId="7" fillId="0" borderId="59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3" fontId="35" fillId="0" borderId="17" xfId="20" applyNumberFormat="1" applyFont="1" applyBorder="1" applyAlignment="1">
      <alignment horizontal="right"/>
      <protection/>
    </xf>
    <xf numFmtId="3" fontId="5" fillId="3" borderId="17" xfId="20" applyNumberFormat="1" applyFont="1" applyFill="1" applyBorder="1">
      <alignment/>
      <protection/>
    </xf>
    <xf numFmtId="3" fontId="5" fillId="3" borderId="60" xfId="20" applyNumberFormat="1" applyFont="1" applyFill="1" applyBorder="1">
      <alignment/>
      <protection/>
    </xf>
    <xf numFmtId="3" fontId="5" fillId="0" borderId="60" xfId="20" applyNumberFormat="1" applyFont="1" applyBorder="1">
      <alignment/>
      <protection/>
    </xf>
    <xf numFmtId="3" fontId="5" fillId="0" borderId="61" xfId="20" applyNumberFormat="1" applyFont="1" applyBorder="1">
      <alignment/>
      <protection/>
    </xf>
    <xf numFmtId="3" fontId="7" fillId="0" borderId="60" xfId="20" applyNumberFormat="1" applyFont="1" applyBorder="1">
      <alignment/>
      <protection/>
    </xf>
    <xf numFmtId="3" fontId="5" fillId="3" borderId="18" xfId="20" applyNumberFormat="1" applyFont="1" applyFill="1" applyBorder="1">
      <alignment/>
      <protection/>
    </xf>
    <xf numFmtId="3" fontId="7" fillId="0" borderId="17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6" xfId="20" applyNumberFormat="1" applyFont="1" applyBorder="1" applyAlignment="1">
      <alignment horizontal="center"/>
      <protection/>
    </xf>
    <xf numFmtId="3" fontId="5" fillId="0" borderId="19" xfId="20" applyNumberFormat="1" applyFont="1" applyBorder="1">
      <alignment/>
      <protection/>
    </xf>
    <xf numFmtId="49" fontId="7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10" fillId="0" borderId="19" xfId="15" applyNumberFormat="1" applyFont="1" applyFill="1" applyBorder="1" applyAlignment="1">
      <alignment horizontal="right"/>
    </xf>
    <xf numFmtId="3" fontId="9" fillId="0" borderId="19" xfId="15" applyNumberFormat="1" applyFont="1" applyFill="1" applyBorder="1" applyAlignment="1">
      <alignment horizontal="right"/>
    </xf>
    <xf numFmtId="3" fontId="9" fillId="0" borderId="41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19" xfId="22" applyNumberFormat="1" applyFont="1" applyFill="1" applyBorder="1">
      <alignment/>
      <protection/>
    </xf>
    <xf numFmtId="3" fontId="9" fillId="0" borderId="5" xfId="15" applyNumberFormat="1" applyFont="1" applyBorder="1" applyAlignment="1">
      <alignment horizontal="right" vertical="center"/>
    </xf>
    <xf numFmtId="3" fontId="5" fillId="0" borderId="16" xfId="20" applyNumberFormat="1" applyFont="1" applyBorder="1" applyAlignment="1">
      <alignment horizontal="right"/>
      <protection/>
    </xf>
    <xf numFmtId="3" fontId="5" fillId="0" borderId="17" xfId="20" applyNumberFormat="1" applyFont="1" applyBorder="1" applyAlignment="1">
      <alignment horizontal="right"/>
      <protection/>
    </xf>
    <xf numFmtId="169" fontId="9" fillId="0" borderId="19" xfId="22" applyNumberFormat="1" applyFont="1" applyFill="1" applyBorder="1">
      <alignment/>
      <protection/>
    </xf>
    <xf numFmtId="49" fontId="25" fillId="0" borderId="11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8" xfId="0" applyFont="1" applyBorder="1" applyAlignment="1">
      <alignment/>
    </xf>
    <xf numFmtId="166" fontId="30" fillId="0" borderId="20" xfId="15" applyNumberFormat="1" applyFont="1" applyBorder="1" applyAlignment="1">
      <alignment/>
    </xf>
    <xf numFmtId="0" fontId="37" fillId="0" borderId="0" xfId="0" applyFont="1" applyAlignment="1">
      <alignment/>
    </xf>
    <xf numFmtId="3" fontId="38" fillId="0" borderId="5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5" fillId="0" borderId="11" xfId="0" applyFont="1" applyBorder="1" applyAlignment="1">
      <alignment/>
    </xf>
    <xf numFmtId="3" fontId="38" fillId="0" borderId="19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66" fontId="5" fillId="0" borderId="28" xfId="15" applyNumberFormat="1" applyFont="1" applyBorder="1" applyAlignment="1">
      <alignment/>
    </xf>
    <xf numFmtId="49" fontId="5" fillId="0" borderId="4" xfId="20" applyNumberFormat="1" applyFont="1" applyBorder="1" applyAlignment="1">
      <alignment horizontal="center"/>
      <protection/>
    </xf>
    <xf numFmtId="49" fontId="5" fillId="0" borderId="21" xfId="20" applyNumberFormat="1" applyFont="1" applyBorder="1" applyAlignment="1">
      <alignment horizontal="center"/>
      <protection/>
    </xf>
    <xf numFmtId="3" fontId="23" fillId="0" borderId="28" xfId="0" applyNumberFormat="1" applyFont="1" applyBorder="1" applyAlignment="1">
      <alignment/>
    </xf>
    <xf numFmtId="3" fontId="23" fillId="0" borderId="4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39" fillId="0" borderId="5" xfId="0" applyNumberFormat="1" applyFont="1" applyBorder="1" applyAlignment="1">
      <alignment/>
    </xf>
    <xf numFmtId="166" fontId="7" fillId="0" borderId="17" xfId="15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169" fontId="10" fillId="0" borderId="41" xfId="22" applyNumberFormat="1" applyFont="1" applyFill="1" applyBorder="1">
      <alignment/>
      <protection/>
    </xf>
    <xf numFmtId="3" fontId="10" fillId="0" borderId="41" xfId="22" applyNumberFormat="1" applyFont="1" applyBorder="1">
      <alignment/>
      <protection/>
    </xf>
    <xf numFmtId="3" fontId="10" fillId="0" borderId="55" xfId="22" applyNumberFormat="1" applyFont="1" applyBorder="1">
      <alignment/>
      <protection/>
    </xf>
    <xf numFmtId="3" fontId="10" fillId="0" borderId="34" xfId="22" applyNumberFormat="1" applyFont="1" applyBorder="1">
      <alignment/>
      <protection/>
    </xf>
    <xf numFmtId="3" fontId="10" fillId="0" borderId="41" xfId="22" applyNumberFormat="1" applyFont="1" applyFill="1" applyBorder="1">
      <alignment/>
      <protection/>
    </xf>
    <xf numFmtId="3" fontId="16" fillId="0" borderId="40" xfId="22" applyNumberFormat="1" applyFont="1" applyBorder="1" applyAlignment="1">
      <alignment horizontal="right"/>
      <protection/>
    </xf>
    <xf numFmtId="1" fontId="9" fillId="0" borderId="26" xfId="22" applyNumberFormat="1" applyFont="1" applyBorder="1">
      <alignment/>
      <protection/>
    </xf>
    <xf numFmtId="169" fontId="9" fillId="0" borderId="27" xfId="22" applyNumberFormat="1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6" xfId="22" applyFont="1" applyBorder="1">
      <alignment/>
      <protection/>
    </xf>
    <xf numFmtId="0" fontId="9" fillId="0" borderId="53" xfId="22" applyFont="1" applyBorder="1">
      <alignment/>
      <protection/>
    </xf>
    <xf numFmtId="1" fontId="4" fillId="0" borderId="51" xfId="22" applyNumberFormat="1" applyFont="1" applyBorder="1">
      <alignment/>
      <protection/>
    </xf>
    <xf numFmtId="169" fontId="4" fillId="0" borderId="58" xfId="22" applyNumberFormat="1" applyFont="1" applyBorder="1">
      <alignment/>
      <protection/>
    </xf>
    <xf numFmtId="1" fontId="4" fillId="0" borderId="58" xfId="22" applyNumberFormat="1" applyFont="1" applyBorder="1">
      <alignment/>
      <protection/>
    </xf>
    <xf numFmtId="1" fontId="4" fillId="0" borderId="63" xfId="22" applyNumberFormat="1" applyFont="1" applyBorder="1">
      <alignment/>
      <protection/>
    </xf>
    <xf numFmtId="1" fontId="4" fillId="0" borderId="62" xfId="22" applyNumberFormat="1" applyFont="1" applyBorder="1">
      <alignment/>
      <protection/>
    </xf>
    <xf numFmtId="1" fontId="9" fillId="0" borderId="23" xfId="22" applyNumberFormat="1" applyFont="1" applyBorder="1">
      <alignment/>
      <protection/>
    </xf>
    <xf numFmtId="0" fontId="9" fillId="0" borderId="36" xfId="22" applyFont="1" applyBorder="1">
      <alignment/>
      <protection/>
    </xf>
    <xf numFmtId="0" fontId="9" fillId="0" borderId="64" xfId="22" applyFont="1" applyBorder="1">
      <alignment/>
      <protection/>
    </xf>
    <xf numFmtId="0" fontId="9" fillId="0" borderId="23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29" xfId="22" applyNumberFormat="1" applyFont="1" applyBorder="1">
      <alignment/>
      <protection/>
    </xf>
    <xf numFmtId="169" fontId="9" fillId="0" borderId="27" xfId="22" applyNumberFormat="1" applyFont="1" applyFill="1" applyBorder="1">
      <alignment/>
      <protection/>
    </xf>
    <xf numFmtId="0" fontId="9" fillId="0" borderId="60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65" xfId="22" applyFont="1" applyBorder="1">
      <alignment/>
      <protection/>
    </xf>
    <xf numFmtId="1" fontId="4" fillId="0" borderId="12" xfId="22" applyNumberFormat="1" applyFont="1" applyBorder="1">
      <alignment/>
      <protection/>
    </xf>
    <xf numFmtId="169" fontId="4" fillId="0" borderId="1" xfId="22" applyNumberFormat="1" applyFont="1" applyBorder="1">
      <alignment/>
      <protection/>
    </xf>
    <xf numFmtId="1" fontId="4" fillId="0" borderId="1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18" xfId="22" applyNumberFormat="1" applyFont="1" applyBorder="1">
      <alignment/>
      <protection/>
    </xf>
    <xf numFmtId="3" fontId="38" fillId="0" borderId="0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49" fontId="25" fillId="0" borderId="11" xfId="0" applyNumberFormat="1" applyFont="1" applyBorder="1" applyAlignment="1">
      <alignment/>
    </xf>
    <xf numFmtId="169" fontId="9" fillId="0" borderId="36" xfId="22" applyNumberFormat="1" applyFont="1" applyFill="1" applyBorder="1">
      <alignment/>
      <protection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5" xfId="0" applyNumberFormat="1" applyFont="1" applyBorder="1" applyAlignment="1">
      <alignment horizontal="center"/>
    </xf>
    <xf numFmtId="3" fontId="39" fillId="0" borderId="21" xfId="0" applyNumberFormat="1" applyFont="1" applyBorder="1" applyAlignment="1">
      <alignment/>
    </xf>
    <xf numFmtId="3" fontId="5" fillId="0" borderId="17" xfId="20" applyNumberFormat="1" applyFont="1" applyBorder="1">
      <alignment/>
      <protection/>
    </xf>
    <xf numFmtId="0" fontId="7" fillId="0" borderId="11" xfId="0" applyFont="1" applyBorder="1" applyAlignment="1">
      <alignment/>
    </xf>
    <xf numFmtId="166" fontId="42" fillId="0" borderId="17" xfId="15" applyNumberFormat="1" applyFont="1" applyBorder="1" applyAlignment="1">
      <alignment/>
    </xf>
    <xf numFmtId="0" fontId="5" fillId="0" borderId="11" xfId="0" applyFont="1" applyBorder="1" applyAlignment="1">
      <alignment/>
    </xf>
    <xf numFmtId="3" fontId="23" fillId="0" borderId="19" xfId="0" applyNumberFormat="1" applyFont="1" applyBorder="1" applyAlignment="1">
      <alignment/>
    </xf>
    <xf numFmtId="49" fontId="44" fillId="0" borderId="45" xfId="20" applyNumberFormat="1" applyFont="1" applyBorder="1">
      <alignment/>
      <protection/>
    </xf>
    <xf numFmtId="3" fontId="44" fillId="0" borderId="19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center"/>
      <protection/>
    </xf>
    <xf numFmtId="49" fontId="5" fillId="0" borderId="45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3" fontId="45" fillId="0" borderId="27" xfId="0" applyNumberFormat="1" applyFont="1" applyBorder="1" applyAlignment="1">
      <alignment/>
    </xf>
    <xf numFmtId="0" fontId="25" fillId="0" borderId="12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17" fillId="0" borderId="43" xfId="0" applyNumberFormat="1" applyFont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9" fillId="0" borderId="5" xfId="15" applyNumberFormat="1" applyFont="1" applyFill="1" applyBorder="1" applyAlignment="1">
      <alignment vertical="center" wrapText="1"/>
    </xf>
    <xf numFmtId="3" fontId="28" fillId="0" borderId="45" xfId="0" applyNumberFormat="1" applyFont="1" applyFill="1" applyBorder="1" applyAlignment="1">
      <alignment/>
    </xf>
    <xf numFmtId="3" fontId="9" fillId="0" borderId="34" xfId="22" applyNumberFormat="1" applyFont="1" applyBorder="1">
      <alignment/>
      <protection/>
    </xf>
    <xf numFmtId="3" fontId="9" fillId="0" borderId="19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49" fontId="5" fillId="0" borderId="35" xfId="20" applyNumberFormat="1" applyFont="1" applyBorder="1" applyAlignment="1">
      <alignment horizontal="center"/>
      <protection/>
    </xf>
    <xf numFmtId="49" fontId="5" fillId="0" borderId="67" xfId="20" applyNumberFormat="1" applyFont="1" applyBorder="1" applyAlignment="1">
      <alignment horizontal="left"/>
      <protection/>
    </xf>
    <xf numFmtId="49" fontId="5" fillId="0" borderId="68" xfId="20" applyNumberFormat="1" applyFont="1" applyBorder="1" applyAlignment="1">
      <alignment horizontal="left"/>
      <protection/>
    </xf>
    <xf numFmtId="49" fontId="5" fillId="0" borderId="67" xfId="20" applyNumberFormat="1" applyFont="1" applyBorder="1">
      <alignment/>
      <protection/>
    </xf>
    <xf numFmtId="3" fontId="5" fillId="0" borderId="64" xfId="20" applyNumberFormat="1" applyFont="1" applyBorder="1" applyAlignment="1">
      <alignment horizontal="right"/>
      <protection/>
    </xf>
    <xf numFmtId="49" fontId="5" fillId="0" borderId="67" xfId="20" applyNumberFormat="1" applyFont="1" applyBorder="1" applyAlignment="1">
      <alignment horizontal="right"/>
      <protection/>
    </xf>
    <xf numFmtId="166" fontId="13" fillId="0" borderId="20" xfId="15" applyNumberFormat="1" applyFont="1" applyBorder="1" applyAlignment="1">
      <alignment/>
    </xf>
    <xf numFmtId="0" fontId="25" fillId="0" borderId="30" xfId="0" applyFont="1" applyBorder="1" applyAlignment="1">
      <alignment/>
    </xf>
    <xf numFmtId="3" fontId="24" fillId="0" borderId="30" xfId="0" applyNumberFormat="1" applyFont="1" applyBorder="1" applyAlignment="1">
      <alignment/>
    </xf>
    <xf numFmtId="3" fontId="40" fillId="0" borderId="30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3" fontId="43" fillId="0" borderId="30" xfId="0" applyNumberFormat="1" applyFont="1" applyBorder="1" applyAlignment="1">
      <alignment/>
    </xf>
    <xf numFmtId="3" fontId="23" fillId="0" borderId="7" xfId="0" applyNumberFormat="1" applyFont="1" applyBorder="1" applyAlignment="1">
      <alignment/>
    </xf>
    <xf numFmtId="0" fontId="23" fillId="0" borderId="9" xfId="0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23" fillId="0" borderId="9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1" fontId="48" fillId="0" borderId="0" xfId="0" applyNumberFormat="1" applyFont="1" applyAlignment="1">
      <alignment horizontal="centerContinuous"/>
    </xf>
    <xf numFmtId="3" fontId="31" fillId="0" borderId="45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49" fontId="47" fillId="0" borderId="52" xfId="20" applyNumberFormat="1" applyFont="1" applyBorder="1" applyAlignment="1">
      <alignment horizontal="left"/>
      <protection/>
    </xf>
    <xf numFmtId="49" fontId="47" fillId="0" borderId="45" xfId="20" applyNumberFormat="1" applyFont="1" applyBorder="1">
      <alignment/>
      <protection/>
    </xf>
    <xf numFmtId="3" fontId="47" fillId="0" borderId="19" xfId="20" applyNumberFormat="1" applyFont="1" applyBorder="1">
      <alignment/>
      <protection/>
    </xf>
    <xf numFmtId="3" fontId="10" fillId="0" borderId="19" xfId="15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19" xfId="22" applyFont="1" applyBorder="1">
      <alignment/>
      <protection/>
    </xf>
    <xf numFmtId="3" fontId="10" fillId="0" borderId="19" xfId="15" applyNumberFormat="1" applyFont="1" applyBorder="1" applyAlignment="1" quotePrefix="1">
      <alignment horizontal="right"/>
    </xf>
    <xf numFmtId="3" fontId="10" fillId="0" borderId="21" xfId="15" applyNumberFormat="1" applyFont="1" applyBorder="1" applyAlignment="1">
      <alignment horizontal="right"/>
    </xf>
    <xf numFmtId="3" fontId="9" fillId="0" borderId="5" xfId="15" applyNumberFormat="1" applyFont="1" applyBorder="1" applyAlignment="1">
      <alignment vertical="center"/>
    </xf>
    <xf numFmtId="166" fontId="7" fillId="0" borderId="16" xfId="15" applyNumberFormat="1" applyFont="1" applyBorder="1" applyAlignment="1">
      <alignment/>
    </xf>
    <xf numFmtId="49" fontId="6" fillId="0" borderId="0" xfId="20" applyNumberFormat="1" applyFont="1" applyAlignment="1">
      <alignment horizontal="center"/>
      <protection/>
    </xf>
    <xf numFmtId="49" fontId="5" fillId="0" borderId="45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3" fontId="5" fillId="0" borderId="16" xfId="20" applyNumberFormat="1" applyFont="1" applyBorder="1">
      <alignment/>
      <protection/>
    </xf>
    <xf numFmtId="3" fontId="5" fillId="0" borderId="52" xfId="20" applyNumberFormat="1" applyFont="1" applyBorder="1" applyAlignment="1">
      <alignment horizontal="right"/>
      <protection/>
    </xf>
    <xf numFmtId="3" fontId="46" fillId="0" borderId="27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9" fillId="0" borderId="19" xfId="0" applyNumberFormat="1" applyFont="1" applyBorder="1" applyAlignment="1">
      <alignment/>
    </xf>
    <xf numFmtId="3" fontId="50" fillId="0" borderId="20" xfId="15" applyNumberFormat="1" applyFont="1" applyBorder="1" applyAlignment="1">
      <alignment/>
    </xf>
    <xf numFmtId="3" fontId="51" fillId="0" borderId="48" xfId="0" applyNumberFormat="1" applyFont="1" applyFill="1" applyBorder="1" applyAlignment="1" quotePrefix="1">
      <alignment/>
    </xf>
    <xf numFmtId="3" fontId="50" fillId="0" borderId="45" xfId="0" applyNumberFormat="1" applyFont="1" applyFill="1" applyBorder="1" applyAlignment="1">
      <alignment/>
    </xf>
    <xf numFmtId="3" fontId="51" fillId="0" borderId="20" xfId="15" applyNumberFormat="1" applyFont="1" applyBorder="1" applyAlignment="1">
      <alignment/>
    </xf>
    <xf numFmtId="3" fontId="52" fillId="0" borderId="19" xfId="15" applyNumberFormat="1" applyFont="1" applyBorder="1" applyAlignment="1">
      <alignment/>
    </xf>
    <xf numFmtId="3" fontId="52" fillId="0" borderId="19" xfId="15" applyNumberFormat="1" applyFont="1" applyBorder="1" applyAlignment="1">
      <alignment vertical="center" wrapText="1"/>
    </xf>
    <xf numFmtId="0" fontId="29" fillId="0" borderId="69" xfId="0" applyFont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9" fillId="0" borderId="57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4" fillId="0" borderId="51" xfId="22" applyFont="1" applyBorder="1" applyAlignment="1">
      <alignment horizontal="center"/>
      <protection/>
    </xf>
    <xf numFmtId="0" fontId="1" fillId="0" borderId="70" xfId="22" applyFont="1" applyBorder="1" applyAlignment="1">
      <alignment horizontal="center"/>
      <protection/>
    </xf>
    <xf numFmtId="0" fontId="1" fillId="0" borderId="62" xfId="22" applyFont="1" applyBorder="1" applyAlignment="1">
      <alignment horizontal="center"/>
      <protection/>
    </xf>
    <xf numFmtId="0" fontId="4" fillId="0" borderId="51" xfId="22" applyFont="1" applyBorder="1" applyAlignment="1">
      <alignment horizontal="left"/>
      <protection/>
    </xf>
    <xf numFmtId="0" fontId="0" fillId="0" borderId="70" xfId="22" applyBorder="1" applyAlignment="1">
      <alignment horizontal="left"/>
      <protection/>
    </xf>
    <xf numFmtId="0" fontId="0" fillId="0" borderId="62" xfId="22" applyBorder="1" applyAlignment="1">
      <alignment horizontal="left"/>
      <protection/>
    </xf>
    <xf numFmtId="0" fontId="4" fillId="0" borderId="57" xfId="22" applyFont="1" applyBorder="1" applyAlignment="1">
      <alignment horizontal="center" wrapText="1"/>
      <protection/>
    </xf>
    <xf numFmtId="0" fontId="14" fillId="0" borderId="37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5" xfId="20" applyNumberFormat="1" applyFont="1" applyBorder="1" applyAlignment="1">
      <alignment horizontal="center" vertical="center" wrapText="1"/>
      <protection/>
    </xf>
    <xf numFmtId="49" fontId="6" fillId="0" borderId="27" xfId="20" applyNumberFormat="1" applyFont="1" applyBorder="1" applyAlignment="1">
      <alignment horizontal="center" vertical="center" wrapText="1"/>
      <protection/>
    </xf>
    <xf numFmtId="49" fontId="5" fillId="0" borderId="48" xfId="20" applyNumberFormat="1" applyFont="1" applyBorder="1" applyAlignment="1">
      <alignment horizontal="left"/>
      <protection/>
    </xf>
    <xf numFmtId="49" fontId="5" fillId="0" borderId="71" xfId="20" applyNumberFormat="1" applyFont="1" applyBorder="1" applyAlignment="1">
      <alignment horizontal="left"/>
      <protection/>
    </xf>
    <xf numFmtId="49" fontId="5" fillId="0" borderId="0" xfId="20" applyNumberFormat="1" applyFont="1" applyAlignment="1">
      <alignment horizontal="center" vertical="center"/>
      <protection/>
    </xf>
    <xf numFmtId="49" fontId="13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5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7" fillId="0" borderId="21" xfId="20" applyNumberFormat="1" applyFont="1" applyBorder="1" applyAlignment="1">
      <alignment horizontal="center" vertical="center" wrapText="1"/>
      <protection/>
    </xf>
    <xf numFmtId="49" fontId="6" fillId="0" borderId="19" xfId="20" applyNumberFormat="1" applyFont="1" applyBorder="1" applyAlignment="1">
      <alignment horizontal="center" vertical="center" wrapText="1"/>
      <protection/>
    </xf>
    <xf numFmtId="49" fontId="7" fillId="0" borderId="72" xfId="20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49" fontId="7" fillId="0" borderId="26" xfId="20" applyNumberFormat="1" applyFont="1" applyBorder="1" applyAlignment="1">
      <alignment horizontal="center" vertical="center" wrapText="1"/>
      <protection/>
    </xf>
    <xf numFmtId="0" fontId="7" fillId="2" borderId="51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2"/>
  <dimension ref="A1:I41"/>
  <sheetViews>
    <sheetView tabSelected="1" workbookViewId="0" topLeftCell="A1">
      <selection activeCell="C6" sqref="C6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55"/>
      <c r="D1" s="50" t="s">
        <v>467</v>
      </c>
    </row>
    <row r="2" spans="3:4" ht="12.75">
      <c r="C2" s="55"/>
      <c r="D2" s="50"/>
    </row>
    <row r="3" spans="1:4" ht="19.5">
      <c r="A3" s="4" t="s">
        <v>404</v>
      </c>
      <c r="B3" s="2"/>
      <c r="C3" s="2"/>
      <c r="D3" s="2"/>
    </row>
    <row r="4" spans="1:4" ht="19.5">
      <c r="A4" s="4" t="s">
        <v>119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3" t="s">
        <v>117</v>
      </c>
    </row>
    <row r="7" spans="1:9" ht="13.5" customHeight="1">
      <c r="A7" s="461" t="s">
        <v>1</v>
      </c>
      <c r="B7" s="463" t="s">
        <v>405</v>
      </c>
      <c r="C7" s="461" t="s">
        <v>1</v>
      </c>
      <c r="D7" s="463" t="s">
        <v>405</v>
      </c>
      <c r="H7" s="7"/>
      <c r="I7" s="7"/>
    </row>
    <row r="8" spans="1:9" ht="13.5" customHeight="1" thickBot="1">
      <c r="A8" s="462"/>
      <c r="B8" s="464"/>
      <c r="C8" s="462"/>
      <c r="D8" s="464"/>
      <c r="H8" s="7"/>
      <c r="I8" s="7"/>
    </row>
    <row r="9" spans="1:9" ht="13.5" customHeight="1">
      <c r="A9" s="170" t="s">
        <v>113</v>
      </c>
      <c r="B9" s="456">
        <v>339507</v>
      </c>
      <c r="C9" s="170" t="s">
        <v>2</v>
      </c>
      <c r="D9" s="176"/>
      <c r="H9" s="7"/>
      <c r="I9" s="7"/>
    </row>
    <row r="10" spans="1:9" ht="13.5" customHeight="1">
      <c r="A10" s="171" t="s">
        <v>332</v>
      </c>
      <c r="B10" s="177">
        <v>10000</v>
      </c>
      <c r="C10" s="171" t="s">
        <v>12</v>
      </c>
      <c r="D10" s="458">
        <v>1511785</v>
      </c>
      <c r="H10" s="7"/>
      <c r="I10" s="7"/>
    </row>
    <row r="11" spans="1:9" ht="13.5" customHeight="1">
      <c r="A11" s="172"/>
      <c r="B11" s="179"/>
      <c r="C11" s="171" t="s">
        <v>114</v>
      </c>
      <c r="D11" s="458">
        <v>13395</v>
      </c>
      <c r="H11" s="7"/>
      <c r="I11" s="7"/>
    </row>
    <row r="12" spans="1:9" ht="13.5" customHeight="1">
      <c r="A12" s="172" t="s">
        <v>3</v>
      </c>
      <c r="B12" s="177"/>
      <c r="C12" s="171" t="s">
        <v>115</v>
      </c>
      <c r="D12" s="458">
        <v>15594</v>
      </c>
      <c r="H12" s="7"/>
      <c r="I12" s="7"/>
    </row>
    <row r="13" spans="1:9" ht="13.5" customHeight="1">
      <c r="A13" s="172" t="s">
        <v>4</v>
      </c>
      <c r="B13" s="177"/>
      <c r="C13" s="171"/>
      <c r="D13" s="178"/>
      <c r="H13" s="7"/>
      <c r="I13" s="7"/>
    </row>
    <row r="14" spans="1:9" ht="13.5" customHeight="1">
      <c r="A14" s="171" t="s">
        <v>5</v>
      </c>
      <c r="B14" s="283">
        <v>40110</v>
      </c>
      <c r="C14" s="171"/>
      <c r="D14" s="180"/>
      <c r="H14" s="16"/>
      <c r="I14" s="16"/>
    </row>
    <row r="15" spans="1:9" ht="13.5" customHeight="1">
      <c r="A15" s="171" t="s">
        <v>6</v>
      </c>
      <c r="B15" s="283">
        <f>SUM(B16:B19)</f>
        <v>790532</v>
      </c>
      <c r="C15" s="172" t="s">
        <v>146</v>
      </c>
      <c r="D15" s="180">
        <f>SUM(D10:D14)</f>
        <v>1540774</v>
      </c>
      <c r="H15" s="16"/>
      <c r="I15" s="16"/>
    </row>
    <row r="16" spans="1:9" ht="13.5" customHeight="1">
      <c r="A16" s="173" t="s">
        <v>127</v>
      </c>
      <c r="B16" s="282">
        <v>50360</v>
      </c>
      <c r="C16" s="174"/>
      <c r="D16" s="182"/>
      <c r="H16" s="16"/>
      <c r="I16" s="16"/>
    </row>
    <row r="17" spans="1:9" ht="13.5" customHeight="1">
      <c r="A17" s="173" t="s">
        <v>7</v>
      </c>
      <c r="B17" s="282">
        <v>186779</v>
      </c>
      <c r="C17" s="174"/>
      <c r="D17" s="183"/>
      <c r="H17" s="16"/>
      <c r="I17" s="16"/>
    </row>
    <row r="18" spans="1:9" ht="13.5" customHeight="1">
      <c r="A18" s="173" t="s">
        <v>292</v>
      </c>
      <c r="B18" s="282">
        <v>483393</v>
      </c>
      <c r="C18" s="174"/>
      <c r="D18" s="182"/>
      <c r="H18" s="16"/>
      <c r="I18" s="16"/>
    </row>
    <row r="19" spans="1:9" ht="13.5" customHeight="1">
      <c r="A19" s="174" t="s">
        <v>8</v>
      </c>
      <c r="B19" s="282">
        <v>70000</v>
      </c>
      <c r="C19" s="172" t="s">
        <v>10</v>
      </c>
      <c r="D19" s="178"/>
      <c r="H19" s="17"/>
      <c r="I19" s="17"/>
    </row>
    <row r="20" spans="1:9" ht="13.5" customHeight="1">
      <c r="A20" s="172" t="s">
        <v>149</v>
      </c>
      <c r="B20" s="179"/>
      <c r="C20" s="171" t="s">
        <v>12</v>
      </c>
      <c r="D20" s="182">
        <v>588441</v>
      </c>
      <c r="H20" s="7"/>
      <c r="I20" s="7"/>
    </row>
    <row r="21" spans="1:9" ht="13.5" customHeight="1">
      <c r="A21" s="171" t="s">
        <v>150</v>
      </c>
      <c r="B21" s="283">
        <v>33200</v>
      </c>
      <c r="C21" s="171" t="s">
        <v>13</v>
      </c>
      <c r="D21" s="182">
        <v>207082</v>
      </c>
      <c r="H21" s="16"/>
      <c r="I21" s="16"/>
    </row>
    <row r="22" spans="1:9" ht="13.5" customHeight="1">
      <c r="A22" s="172" t="s">
        <v>151</v>
      </c>
      <c r="B22" s="181"/>
      <c r="C22" s="171" t="s">
        <v>152</v>
      </c>
      <c r="D22" s="455">
        <v>394153</v>
      </c>
      <c r="H22" s="16"/>
      <c r="I22" s="16"/>
    </row>
    <row r="23" spans="1:9" ht="13.5" customHeight="1">
      <c r="A23" s="174" t="s">
        <v>11</v>
      </c>
      <c r="B23" s="457">
        <v>1134344</v>
      </c>
      <c r="C23" s="171" t="s">
        <v>14</v>
      </c>
      <c r="D23" s="182">
        <v>703100</v>
      </c>
      <c r="H23" s="16"/>
      <c r="I23" s="16"/>
    </row>
    <row r="24" spans="1:9" ht="13.5" customHeight="1">
      <c r="A24" s="174" t="s">
        <v>155</v>
      </c>
      <c r="B24" s="282">
        <v>106094</v>
      </c>
      <c r="C24" s="171" t="s">
        <v>454</v>
      </c>
      <c r="D24" s="178">
        <v>429221</v>
      </c>
      <c r="H24" s="16"/>
      <c r="I24" s="16"/>
    </row>
    <row r="25" spans="1:9" ht="13.5" customHeight="1">
      <c r="A25" s="174" t="s">
        <v>156</v>
      </c>
      <c r="B25" s="282">
        <v>413160</v>
      </c>
      <c r="C25" s="171" t="s">
        <v>158</v>
      </c>
      <c r="D25" s="178">
        <f>SUM(D26:D27)</f>
        <v>14100</v>
      </c>
      <c r="H25" s="16"/>
      <c r="I25" s="16"/>
    </row>
    <row r="26" spans="1:9" ht="13.5" customHeight="1">
      <c r="A26" s="172" t="s">
        <v>148</v>
      </c>
      <c r="B26" s="179">
        <f>SUM(B23:B25)</f>
        <v>1653598</v>
      </c>
      <c r="C26" s="173" t="s">
        <v>112</v>
      </c>
      <c r="D26" s="455">
        <v>0</v>
      </c>
      <c r="H26" s="17"/>
      <c r="I26" s="17"/>
    </row>
    <row r="27" spans="1:9" ht="13.5" customHeight="1">
      <c r="A27" s="171" t="s">
        <v>455</v>
      </c>
      <c r="B27" s="409">
        <v>429221</v>
      </c>
      <c r="C27" s="173" t="s">
        <v>106</v>
      </c>
      <c r="D27" s="455">
        <v>14100</v>
      </c>
      <c r="H27" s="17"/>
      <c r="I27" s="17"/>
    </row>
    <row r="28" spans="1:9" ht="13.5" customHeight="1">
      <c r="A28" s="171" t="s">
        <v>331</v>
      </c>
      <c r="B28" s="179">
        <v>146233</v>
      </c>
      <c r="C28" s="171"/>
      <c r="D28" s="182"/>
      <c r="H28" s="17"/>
      <c r="I28" s="17"/>
    </row>
    <row r="29" spans="1:9" ht="13.5" customHeight="1">
      <c r="A29" s="171" t="s">
        <v>15</v>
      </c>
      <c r="B29" s="181">
        <v>412057</v>
      </c>
      <c r="C29" s="171"/>
      <c r="D29" s="178"/>
      <c r="H29" s="16"/>
      <c r="I29" s="16"/>
    </row>
    <row r="30" spans="1:9" ht="13.5" customHeight="1" thickBot="1">
      <c r="A30" s="171" t="s">
        <v>116</v>
      </c>
      <c r="B30" s="433">
        <v>32413</v>
      </c>
      <c r="C30" s="171"/>
      <c r="D30" s="178"/>
      <c r="H30" s="8"/>
      <c r="I30" s="17"/>
    </row>
    <row r="31" spans="1:9" ht="13.5" customHeight="1">
      <c r="A31" s="170" t="s">
        <v>157</v>
      </c>
      <c r="B31" s="184">
        <f>B14+B15+B21+B26+B27+B28+B29+B30</f>
        <v>3537364</v>
      </c>
      <c r="C31" s="170" t="s">
        <v>147</v>
      </c>
      <c r="D31" s="176">
        <f>SUM(D19:D25,D29:D30)</f>
        <v>2336097</v>
      </c>
      <c r="H31" s="7"/>
      <c r="I31" s="8"/>
    </row>
    <row r="32" spans="1:9" ht="18.75" customHeight="1" thickBot="1">
      <c r="A32" s="175" t="s">
        <v>153</v>
      </c>
      <c r="B32" s="185">
        <f>SUM(B9,B31)</f>
        <v>3876871</v>
      </c>
      <c r="C32" s="175" t="s">
        <v>154</v>
      </c>
      <c r="D32" s="186">
        <f>SUM(D15,D31)</f>
        <v>3876871</v>
      </c>
      <c r="H32" s="7"/>
      <c r="I32" s="8"/>
    </row>
    <row r="33" spans="1:9" ht="12.75">
      <c r="A33" s="109"/>
      <c r="B33" s="109"/>
      <c r="C33" s="109"/>
      <c r="D33" s="109"/>
      <c r="H33" s="6"/>
      <c r="I33" s="6"/>
    </row>
    <row r="34" spans="2:9" ht="12.75">
      <c r="B34" s="20"/>
      <c r="C34" s="20"/>
      <c r="D34" s="20"/>
      <c r="H34" s="6"/>
      <c r="I34" s="6"/>
    </row>
    <row r="35" spans="2:9" ht="12.75">
      <c r="B35" s="20"/>
      <c r="C35" s="20"/>
      <c r="D35" s="20"/>
      <c r="H35" s="6"/>
      <c r="I35" s="6"/>
    </row>
    <row r="36" spans="2:9" ht="12.75">
      <c r="B36" s="20"/>
      <c r="C36" s="20"/>
      <c r="D36" s="20"/>
      <c r="H36" s="6"/>
      <c r="I36" s="6"/>
    </row>
    <row r="37" spans="2:9" ht="12.75">
      <c r="B37" s="20"/>
      <c r="C37" s="20"/>
      <c r="D37" s="20"/>
      <c r="H37" s="6"/>
      <c r="I37" s="6"/>
    </row>
    <row r="38" spans="2:4" ht="12.75">
      <c r="B38" s="20"/>
      <c r="C38" s="20"/>
      <c r="D38" s="20"/>
    </row>
    <row r="39" spans="2:4" ht="12.75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1"/>
  <dimension ref="A1:O23"/>
  <sheetViews>
    <sheetView workbookViewId="0" topLeftCell="A1">
      <selection activeCell="K5" sqref="K5"/>
    </sheetView>
  </sheetViews>
  <sheetFormatPr defaultColWidth="9.140625" defaultRowHeight="12.75"/>
  <cols>
    <col min="1" max="1" width="21.140625" style="191" customWidth="1"/>
    <col min="2" max="2" width="6.8515625" style="191" customWidth="1"/>
    <col min="3" max="3" width="7.57421875" style="191" customWidth="1"/>
    <col min="4" max="4" width="8.28125" style="191" customWidth="1"/>
    <col min="5" max="5" width="9.140625" style="191" customWidth="1"/>
    <col min="6" max="6" width="9.28125" style="191" customWidth="1"/>
    <col min="7" max="7" width="8.8515625" style="191" customWidth="1"/>
    <col min="8" max="8" width="8.28125" style="191" customWidth="1"/>
    <col min="9" max="9" width="7.421875" style="191" bestFit="1" customWidth="1"/>
    <col min="10" max="10" width="8.421875" style="191" customWidth="1"/>
    <col min="11" max="11" width="6.421875" style="191" customWidth="1"/>
    <col min="12" max="14" width="8.8515625" style="191" bestFit="1" customWidth="1"/>
    <col min="15" max="15" width="9.57421875" style="191" customWidth="1"/>
    <col min="16" max="16384" width="9.140625" style="191" customWidth="1"/>
  </cols>
  <sheetData>
    <row r="1" spans="1:15" ht="12.75">
      <c r="A1" s="190"/>
      <c r="B1" s="190"/>
      <c r="C1" s="190"/>
      <c r="D1" s="190"/>
      <c r="E1" s="190"/>
      <c r="F1" s="190"/>
      <c r="G1" s="190"/>
      <c r="H1" s="190"/>
      <c r="J1" s="192"/>
      <c r="K1" s="192"/>
      <c r="L1" s="28" t="s">
        <v>438</v>
      </c>
      <c r="M1" s="28"/>
      <c r="N1" s="28"/>
      <c r="O1" s="28"/>
    </row>
    <row r="2" spans="1:15" ht="12.75">
      <c r="A2" s="190"/>
      <c r="B2" s="190"/>
      <c r="C2" s="190"/>
      <c r="D2" s="190"/>
      <c r="E2" s="190"/>
      <c r="F2" s="190"/>
      <c r="G2" s="190"/>
      <c r="H2" s="190"/>
      <c r="I2" s="193"/>
      <c r="J2" s="193"/>
      <c r="K2" s="193"/>
      <c r="L2" s="315" t="s">
        <v>468</v>
      </c>
      <c r="M2" s="23"/>
      <c r="N2" s="23"/>
      <c r="O2" s="23"/>
    </row>
    <row r="3" spans="1:15" ht="12.75">
      <c r="A3" s="190"/>
      <c r="B3" s="190"/>
      <c r="C3" s="190"/>
      <c r="D3" s="190"/>
      <c r="E3" s="190"/>
      <c r="F3" s="190"/>
      <c r="G3" s="190"/>
      <c r="H3" s="190"/>
      <c r="I3" s="193"/>
      <c r="J3" s="193"/>
      <c r="K3" s="193"/>
      <c r="L3" s="193"/>
      <c r="M3" s="193"/>
      <c r="N3" s="193"/>
      <c r="O3" s="194"/>
    </row>
    <row r="4" spans="1:15" ht="19.5">
      <c r="A4" s="195" t="s">
        <v>159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9.5">
      <c r="A5" s="195" t="s">
        <v>406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3.5" thickBot="1">
      <c r="A6" s="190"/>
      <c r="B6" s="196"/>
      <c r="C6" s="196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7" t="s">
        <v>0</v>
      </c>
    </row>
    <row r="7" spans="1:15" ht="15.75" customHeight="1" thickBot="1">
      <c r="A7" s="198"/>
      <c r="B7" s="199" t="s">
        <v>160</v>
      </c>
      <c r="C7" s="471" t="s">
        <v>400</v>
      </c>
      <c r="D7" s="468" t="s">
        <v>161</v>
      </c>
      <c r="E7" s="469"/>
      <c r="F7" s="470"/>
      <c r="G7" s="468" t="s">
        <v>162</v>
      </c>
      <c r="H7" s="469"/>
      <c r="I7" s="469"/>
      <c r="J7" s="469"/>
      <c r="K7" s="469"/>
      <c r="L7" s="470"/>
      <c r="M7" s="465" t="s">
        <v>322</v>
      </c>
      <c r="N7" s="466"/>
      <c r="O7" s="467"/>
    </row>
    <row r="8" spans="1:15" ht="15.75" customHeight="1">
      <c r="A8" s="200" t="s">
        <v>163</v>
      </c>
      <c r="B8" s="201" t="s">
        <v>164</v>
      </c>
      <c r="C8" s="472"/>
      <c r="D8" s="202" t="s">
        <v>441</v>
      </c>
      <c r="E8" s="203" t="s">
        <v>165</v>
      </c>
      <c r="F8" s="204" t="s">
        <v>166</v>
      </c>
      <c r="G8" s="202" t="s">
        <v>167</v>
      </c>
      <c r="H8" s="203" t="s">
        <v>168</v>
      </c>
      <c r="I8" s="203" t="s">
        <v>169</v>
      </c>
      <c r="J8" s="205" t="s">
        <v>170</v>
      </c>
      <c r="K8" s="205" t="s">
        <v>20</v>
      </c>
      <c r="L8" s="204" t="s">
        <v>166</v>
      </c>
      <c r="M8" s="206" t="s">
        <v>171</v>
      </c>
      <c r="N8" s="205" t="s">
        <v>172</v>
      </c>
      <c r="O8" s="204" t="s">
        <v>173</v>
      </c>
    </row>
    <row r="9" spans="1:15" ht="15.75" customHeight="1" thickBot="1">
      <c r="A9" s="222" t="s">
        <v>174</v>
      </c>
      <c r="B9" s="223" t="s">
        <v>175</v>
      </c>
      <c r="C9" s="224"/>
      <c r="D9" s="225" t="s">
        <v>176</v>
      </c>
      <c r="E9" s="226" t="s">
        <v>177</v>
      </c>
      <c r="F9" s="227" t="s">
        <v>178</v>
      </c>
      <c r="G9" s="225" t="s">
        <v>179</v>
      </c>
      <c r="H9" s="226" t="s">
        <v>180</v>
      </c>
      <c r="I9" s="226" t="s">
        <v>29</v>
      </c>
      <c r="J9" s="228" t="s">
        <v>181</v>
      </c>
      <c r="K9" s="228" t="s">
        <v>29</v>
      </c>
      <c r="L9" s="227" t="s">
        <v>182</v>
      </c>
      <c r="M9" s="229" t="s">
        <v>183</v>
      </c>
      <c r="N9" s="228" t="s">
        <v>183</v>
      </c>
      <c r="O9" s="227" t="s">
        <v>184</v>
      </c>
    </row>
    <row r="10" spans="1:15" s="207" customFormat="1" ht="18" customHeight="1">
      <c r="A10" s="208" t="s">
        <v>185</v>
      </c>
      <c r="B10" s="230"/>
      <c r="C10" s="349">
        <v>65</v>
      </c>
      <c r="D10" s="314">
        <v>96488</v>
      </c>
      <c r="E10" s="350">
        <f aca="true" t="shared" si="0" ref="E10:E17">M10</f>
        <v>216446</v>
      </c>
      <c r="F10" s="351">
        <f aca="true" t="shared" si="1" ref="F10:F17">SUM(D10:E10)</f>
        <v>312934</v>
      </c>
      <c r="G10" s="410">
        <v>82928</v>
      </c>
      <c r="H10" s="314">
        <v>22267</v>
      </c>
      <c r="I10" s="314">
        <v>207739</v>
      </c>
      <c r="J10" s="314"/>
      <c r="K10" s="314"/>
      <c r="L10" s="351">
        <f aca="true" t="shared" si="2" ref="L10:L17">SUM(G10:K10)</f>
        <v>312934</v>
      </c>
      <c r="M10" s="352">
        <f aca="true" t="shared" si="3" ref="M10:M17">L10-D10</f>
        <v>216446</v>
      </c>
      <c r="N10" s="353">
        <v>64452</v>
      </c>
      <c r="O10" s="354">
        <f aca="true" t="shared" si="4" ref="O10:O17">M10-N10</f>
        <v>151994</v>
      </c>
    </row>
    <row r="11" spans="1:15" s="207" customFormat="1" ht="18" customHeight="1">
      <c r="A11" s="208" t="s">
        <v>407</v>
      </c>
      <c r="B11" s="230"/>
      <c r="C11" s="349"/>
      <c r="D11" s="350">
        <v>102802</v>
      </c>
      <c r="E11" s="350">
        <f t="shared" si="0"/>
        <v>64230</v>
      </c>
      <c r="F11" s="351">
        <f t="shared" si="1"/>
        <v>167032</v>
      </c>
      <c r="G11" s="352">
        <v>119436</v>
      </c>
      <c r="H11" s="350">
        <v>16449</v>
      </c>
      <c r="I11" s="350">
        <v>30874</v>
      </c>
      <c r="J11" s="314"/>
      <c r="K11" s="314">
        <v>273</v>
      </c>
      <c r="L11" s="351">
        <f t="shared" si="2"/>
        <v>167032</v>
      </c>
      <c r="M11" s="352">
        <f t="shared" si="3"/>
        <v>64230</v>
      </c>
      <c r="N11" s="353"/>
      <c r="O11" s="354">
        <f t="shared" si="4"/>
        <v>64230</v>
      </c>
    </row>
    <row r="12" spans="1:15" s="214" customFormat="1" ht="18" customHeight="1">
      <c r="A12" s="209" t="s">
        <v>122</v>
      </c>
      <c r="B12" s="232">
        <v>394</v>
      </c>
      <c r="C12" s="316">
        <v>49</v>
      </c>
      <c r="D12" s="411">
        <v>10518</v>
      </c>
      <c r="E12" s="350">
        <f t="shared" si="0"/>
        <v>145438</v>
      </c>
      <c r="F12" s="211">
        <f t="shared" si="1"/>
        <v>155956</v>
      </c>
      <c r="G12" s="412">
        <v>101068</v>
      </c>
      <c r="H12" s="210">
        <v>27155</v>
      </c>
      <c r="I12" s="210">
        <v>27598</v>
      </c>
      <c r="J12" s="212"/>
      <c r="K12" s="212">
        <v>135</v>
      </c>
      <c r="L12" s="211">
        <f t="shared" si="2"/>
        <v>155956</v>
      </c>
      <c r="M12" s="352">
        <f t="shared" si="3"/>
        <v>145438</v>
      </c>
      <c r="N12" s="312">
        <v>75932</v>
      </c>
      <c r="O12" s="213">
        <f t="shared" si="4"/>
        <v>69506</v>
      </c>
    </row>
    <row r="13" spans="1:15" s="214" customFormat="1" ht="18" customHeight="1">
      <c r="A13" s="209" t="s">
        <v>186</v>
      </c>
      <c r="B13" s="232">
        <v>978</v>
      </c>
      <c r="C13" s="316">
        <v>11.5</v>
      </c>
      <c r="D13" s="411">
        <v>3160</v>
      </c>
      <c r="E13" s="350">
        <f t="shared" si="0"/>
        <v>33496</v>
      </c>
      <c r="F13" s="211">
        <f t="shared" si="1"/>
        <v>36656</v>
      </c>
      <c r="G13" s="412">
        <v>26234</v>
      </c>
      <c r="H13" s="210">
        <v>6968</v>
      </c>
      <c r="I13" s="212">
        <v>3454</v>
      </c>
      <c r="J13" s="212"/>
      <c r="K13" s="212"/>
      <c r="L13" s="211">
        <f t="shared" si="2"/>
        <v>36656</v>
      </c>
      <c r="M13" s="352">
        <f t="shared" si="3"/>
        <v>33496</v>
      </c>
      <c r="N13" s="312">
        <v>30476</v>
      </c>
      <c r="O13" s="213">
        <f t="shared" si="4"/>
        <v>3020</v>
      </c>
    </row>
    <row r="14" spans="1:15" ht="18" customHeight="1">
      <c r="A14" s="209" t="s">
        <v>187</v>
      </c>
      <c r="B14" s="233">
        <v>897</v>
      </c>
      <c r="C14" s="320">
        <v>95</v>
      </c>
      <c r="D14" s="210">
        <v>33136</v>
      </c>
      <c r="E14" s="350">
        <f t="shared" si="0"/>
        <v>319091</v>
      </c>
      <c r="F14" s="211">
        <f t="shared" si="1"/>
        <v>352227</v>
      </c>
      <c r="G14" s="412">
        <v>222682</v>
      </c>
      <c r="H14" s="210">
        <v>59139</v>
      </c>
      <c r="I14" s="210">
        <v>62685</v>
      </c>
      <c r="J14" s="210">
        <v>6977</v>
      </c>
      <c r="K14" s="210">
        <v>744</v>
      </c>
      <c r="L14" s="211">
        <f t="shared" si="2"/>
        <v>352227</v>
      </c>
      <c r="M14" s="352">
        <f t="shared" si="3"/>
        <v>319091</v>
      </c>
      <c r="N14" s="313">
        <v>180252</v>
      </c>
      <c r="O14" s="213">
        <f t="shared" si="4"/>
        <v>138839</v>
      </c>
    </row>
    <row r="15" spans="1:15" ht="18" customHeight="1">
      <c r="A15" s="215" t="s">
        <v>323</v>
      </c>
      <c r="B15" s="233">
        <v>1058</v>
      </c>
      <c r="C15" s="320">
        <v>107</v>
      </c>
      <c r="D15" s="210">
        <v>80613</v>
      </c>
      <c r="E15" s="350">
        <f t="shared" si="0"/>
        <v>356540</v>
      </c>
      <c r="F15" s="211">
        <f t="shared" si="1"/>
        <v>437153</v>
      </c>
      <c r="G15" s="412">
        <v>245941</v>
      </c>
      <c r="H15" s="210">
        <v>64394</v>
      </c>
      <c r="I15" s="210">
        <v>105958</v>
      </c>
      <c r="J15" s="210">
        <v>8617</v>
      </c>
      <c r="K15" s="210">
        <v>12243</v>
      </c>
      <c r="L15" s="211">
        <f t="shared" si="2"/>
        <v>437153</v>
      </c>
      <c r="M15" s="352">
        <f t="shared" si="3"/>
        <v>356540</v>
      </c>
      <c r="N15" s="313">
        <v>343997</v>
      </c>
      <c r="O15" s="213">
        <f t="shared" si="4"/>
        <v>12543</v>
      </c>
    </row>
    <row r="16" spans="1:15" s="207" customFormat="1" ht="18" customHeight="1">
      <c r="A16" s="215" t="s">
        <v>188</v>
      </c>
      <c r="B16" s="233"/>
      <c r="C16" s="320">
        <v>9.5</v>
      </c>
      <c r="D16" s="441">
        <v>11766</v>
      </c>
      <c r="E16" s="350">
        <f t="shared" si="0"/>
        <v>45363</v>
      </c>
      <c r="F16" s="211">
        <f t="shared" si="1"/>
        <v>57129</v>
      </c>
      <c r="G16" s="412">
        <v>22645</v>
      </c>
      <c r="H16" s="210">
        <v>5410</v>
      </c>
      <c r="I16" s="210">
        <v>29074</v>
      </c>
      <c r="J16" s="210"/>
      <c r="K16" s="210"/>
      <c r="L16" s="211">
        <f t="shared" si="2"/>
        <v>57129</v>
      </c>
      <c r="M16" s="352">
        <f t="shared" si="3"/>
        <v>45363</v>
      </c>
      <c r="N16" s="210"/>
      <c r="O16" s="213">
        <f t="shared" si="4"/>
        <v>45363</v>
      </c>
    </row>
    <row r="17" spans="1:15" s="214" customFormat="1" ht="18" customHeight="1">
      <c r="A17" s="216" t="s">
        <v>189</v>
      </c>
      <c r="B17" s="232">
        <v>131</v>
      </c>
      <c r="C17" s="320">
        <v>7.5</v>
      </c>
      <c r="D17" s="442">
        <v>1024</v>
      </c>
      <c r="E17" s="350">
        <f t="shared" si="0"/>
        <v>20663</v>
      </c>
      <c r="F17" s="211">
        <f t="shared" si="1"/>
        <v>21687</v>
      </c>
      <c r="G17" s="443">
        <v>15261</v>
      </c>
      <c r="H17" s="212">
        <v>3907</v>
      </c>
      <c r="I17" s="212">
        <v>2519</v>
      </c>
      <c r="J17" s="212"/>
      <c r="K17" s="212"/>
      <c r="L17" s="211">
        <f t="shared" si="2"/>
        <v>21687</v>
      </c>
      <c r="M17" s="352">
        <f t="shared" si="3"/>
        <v>20663</v>
      </c>
      <c r="N17" s="312">
        <v>16683</v>
      </c>
      <c r="O17" s="213">
        <f t="shared" si="4"/>
        <v>3980</v>
      </c>
    </row>
    <row r="18" spans="1:15" ht="18" customHeight="1">
      <c r="A18" s="221" t="s">
        <v>191</v>
      </c>
      <c r="B18" s="234">
        <f aca="true" t="shared" si="5" ref="B18:O18">SUM(B10:B17)</f>
        <v>3458</v>
      </c>
      <c r="C18" s="231">
        <f t="shared" si="5"/>
        <v>344.5</v>
      </c>
      <c r="D18" s="218">
        <f t="shared" si="5"/>
        <v>339507</v>
      </c>
      <c r="E18" s="218">
        <f t="shared" si="5"/>
        <v>1201267</v>
      </c>
      <c r="F18" s="219">
        <f t="shared" si="5"/>
        <v>1540774</v>
      </c>
      <c r="G18" s="217">
        <f t="shared" si="5"/>
        <v>836195</v>
      </c>
      <c r="H18" s="218">
        <f t="shared" si="5"/>
        <v>205689</v>
      </c>
      <c r="I18" s="218">
        <f t="shared" si="5"/>
        <v>469901</v>
      </c>
      <c r="J18" s="218">
        <f t="shared" si="5"/>
        <v>15594</v>
      </c>
      <c r="K18" s="218">
        <f t="shared" si="5"/>
        <v>13395</v>
      </c>
      <c r="L18" s="219">
        <f t="shared" si="5"/>
        <v>1540774</v>
      </c>
      <c r="M18" s="217">
        <f t="shared" si="5"/>
        <v>1201267</v>
      </c>
      <c r="N18" s="218">
        <f t="shared" si="5"/>
        <v>711792</v>
      </c>
      <c r="O18" s="219">
        <f t="shared" si="5"/>
        <v>489475</v>
      </c>
    </row>
    <row r="19" spans="1:15" s="190" customFormat="1" ht="13.5" thickBot="1">
      <c r="A19" s="238" t="s">
        <v>190</v>
      </c>
      <c r="B19" s="355"/>
      <c r="C19" s="356">
        <v>66</v>
      </c>
      <c r="D19" s="357"/>
      <c r="E19" s="357">
        <f>L19-D19</f>
        <v>0</v>
      </c>
      <c r="F19" s="358">
        <f>SUM(D19:E19)</f>
        <v>0</v>
      </c>
      <c r="G19" s="359"/>
      <c r="H19" s="357"/>
      <c r="I19" s="357"/>
      <c r="J19" s="357"/>
      <c r="K19" s="357"/>
      <c r="L19" s="360"/>
      <c r="M19" s="359"/>
      <c r="N19" s="357"/>
      <c r="O19" s="358"/>
    </row>
    <row r="20" spans="1:15" s="190" customFormat="1" ht="13.5" thickBot="1">
      <c r="A20" s="240" t="s">
        <v>202</v>
      </c>
      <c r="B20" s="361">
        <f aca="true" t="shared" si="6" ref="B20:O20">SUM(B18:B19)</f>
        <v>3458</v>
      </c>
      <c r="C20" s="362">
        <f t="shared" si="6"/>
        <v>410.5</v>
      </c>
      <c r="D20" s="363">
        <f t="shared" si="6"/>
        <v>339507</v>
      </c>
      <c r="E20" s="363">
        <f t="shared" si="6"/>
        <v>1201267</v>
      </c>
      <c r="F20" s="364">
        <f t="shared" si="6"/>
        <v>1540774</v>
      </c>
      <c r="G20" s="361">
        <f t="shared" si="6"/>
        <v>836195</v>
      </c>
      <c r="H20" s="363">
        <f t="shared" si="6"/>
        <v>205689</v>
      </c>
      <c r="I20" s="363">
        <f t="shared" si="6"/>
        <v>469901</v>
      </c>
      <c r="J20" s="363">
        <f t="shared" si="6"/>
        <v>15594</v>
      </c>
      <c r="K20" s="363">
        <f t="shared" si="6"/>
        <v>13395</v>
      </c>
      <c r="L20" s="364">
        <f t="shared" si="6"/>
        <v>1540774</v>
      </c>
      <c r="M20" s="361">
        <f t="shared" si="6"/>
        <v>1201267</v>
      </c>
      <c r="N20" s="363">
        <f t="shared" si="6"/>
        <v>711792</v>
      </c>
      <c r="O20" s="365">
        <f t="shared" si="6"/>
        <v>489475</v>
      </c>
    </row>
    <row r="21" spans="1:15" s="190" customFormat="1" ht="12.75">
      <c r="A21" s="239" t="s">
        <v>201</v>
      </c>
      <c r="B21" s="366"/>
      <c r="C21" s="384">
        <v>9</v>
      </c>
      <c r="D21" s="367"/>
      <c r="E21" s="367"/>
      <c r="F21" s="368"/>
      <c r="G21" s="369"/>
      <c r="H21" s="367"/>
      <c r="I21" s="367"/>
      <c r="J21" s="367"/>
      <c r="K21" s="367"/>
      <c r="L21" s="370"/>
      <c r="M21" s="369"/>
      <c r="N21" s="367"/>
      <c r="O21" s="368"/>
    </row>
    <row r="22" spans="1:15" s="190" customFormat="1" ht="12.75">
      <c r="A22" s="238" t="s">
        <v>415</v>
      </c>
      <c r="B22" s="371"/>
      <c r="C22" s="372">
        <v>198</v>
      </c>
      <c r="D22" s="357"/>
      <c r="E22" s="357"/>
      <c r="F22" s="373"/>
      <c r="G22" s="374"/>
      <c r="H22" s="357"/>
      <c r="I22" s="357"/>
      <c r="J22" s="357"/>
      <c r="K22" s="357"/>
      <c r="L22" s="375"/>
      <c r="M22" s="374"/>
      <c r="N22" s="357"/>
      <c r="O22" s="373"/>
    </row>
    <row r="23" spans="1:15" s="190" customFormat="1" ht="13.5" thickBot="1">
      <c r="A23" s="220" t="s">
        <v>17</v>
      </c>
      <c r="B23" s="376">
        <f aca="true" t="shared" si="7" ref="B23:O23">SUM(B20:B22)</f>
        <v>3458</v>
      </c>
      <c r="C23" s="377">
        <f t="shared" si="7"/>
        <v>617.5</v>
      </c>
      <c r="D23" s="378">
        <f t="shared" si="7"/>
        <v>339507</v>
      </c>
      <c r="E23" s="378">
        <f t="shared" si="7"/>
        <v>1201267</v>
      </c>
      <c r="F23" s="379">
        <f t="shared" si="7"/>
        <v>1540774</v>
      </c>
      <c r="G23" s="376">
        <f t="shared" si="7"/>
        <v>836195</v>
      </c>
      <c r="H23" s="378">
        <f t="shared" si="7"/>
        <v>205689</v>
      </c>
      <c r="I23" s="378">
        <f t="shared" si="7"/>
        <v>469901</v>
      </c>
      <c r="J23" s="378">
        <f t="shared" si="7"/>
        <v>15594</v>
      </c>
      <c r="K23" s="378">
        <f t="shared" si="7"/>
        <v>13395</v>
      </c>
      <c r="L23" s="379">
        <f t="shared" si="7"/>
        <v>1540774</v>
      </c>
      <c r="M23" s="376">
        <f t="shared" si="7"/>
        <v>1201267</v>
      </c>
      <c r="N23" s="378">
        <f t="shared" si="7"/>
        <v>711792</v>
      </c>
      <c r="O23" s="380">
        <f t="shared" si="7"/>
        <v>489475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3"/>
  <dimension ref="A1:GL86"/>
  <sheetViews>
    <sheetView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" sqref="M4"/>
    </sheetView>
  </sheetViews>
  <sheetFormatPr defaultColWidth="9.140625" defaultRowHeight="12.75"/>
  <cols>
    <col min="1" max="1" width="36.28125" style="0" customWidth="1"/>
    <col min="2" max="3" width="8.140625" style="21" customWidth="1"/>
    <col min="4" max="4" width="8.00390625" style="21" bestFit="1" customWidth="1"/>
    <col min="5" max="6" width="8.140625" style="21" customWidth="1"/>
    <col min="7" max="7" width="8.140625" style="79" customWidth="1"/>
    <col min="8" max="8" width="0.9921875" style="79" customWidth="1"/>
    <col min="9" max="13" width="8.140625" style="0" customWidth="1"/>
    <col min="14" max="14" width="8.140625" style="30" customWidth="1"/>
  </cols>
  <sheetData>
    <row r="1" spans="10:13" ht="12.75">
      <c r="J1" s="477" t="s">
        <v>452</v>
      </c>
      <c r="K1" s="477"/>
      <c r="L1" s="477"/>
      <c r="M1" s="477"/>
    </row>
    <row r="2" spans="1:14" ht="12.75">
      <c r="A2" s="1"/>
      <c r="I2" s="1"/>
      <c r="J2" s="476" t="s">
        <v>469</v>
      </c>
      <c r="K2" s="476"/>
      <c r="L2" s="476"/>
      <c r="M2" s="476"/>
      <c r="N2" s="29"/>
    </row>
    <row r="3" spans="1:14" ht="17.25" customHeight="1">
      <c r="A3" s="107" t="s">
        <v>409</v>
      </c>
      <c r="B3" s="22"/>
      <c r="C3" s="22"/>
      <c r="D3" s="22"/>
      <c r="E3" s="22"/>
      <c r="F3" s="22"/>
      <c r="G3" s="80"/>
      <c r="H3" s="80"/>
      <c r="I3" s="3"/>
      <c r="J3" s="3"/>
      <c r="K3" s="3"/>
      <c r="L3" s="3"/>
      <c r="M3" s="3"/>
      <c r="N3" s="76"/>
    </row>
    <row r="4" spans="1:14" ht="19.5">
      <c r="A4" s="5" t="s">
        <v>18</v>
      </c>
      <c r="B4" s="22"/>
      <c r="C4" s="22"/>
      <c r="D4" s="22"/>
      <c r="E4" s="22"/>
      <c r="F4" s="22"/>
      <c r="G4" s="80"/>
      <c r="H4" s="80"/>
      <c r="I4" s="3"/>
      <c r="J4" s="3"/>
      <c r="K4" s="3"/>
      <c r="L4" s="3"/>
      <c r="M4" s="3"/>
      <c r="N4" s="76"/>
    </row>
    <row r="5" spans="1:14" ht="0.75" customHeight="1" thickBot="1">
      <c r="A5" s="52"/>
      <c r="B5" s="22"/>
      <c r="C5" s="22"/>
      <c r="D5" s="22"/>
      <c r="E5" s="22"/>
      <c r="F5" s="22"/>
      <c r="G5" s="80"/>
      <c r="H5" s="80"/>
      <c r="I5" s="3"/>
      <c r="J5" s="3"/>
      <c r="K5" s="3"/>
      <c r="L5" s="3"/>
      <c r="M5" s="3"/>
      <c r="N5" s="29" t="s">
        <v>0</v>
      </c>
    </row>
    <row r="6" spans="1:14" ht="15.75">
      <c r="A6" s="81" t="s">
        <v>33</v>
      </c>
      <c r="B6" s="473" t="s">
        <v>120</v>
      </c>
      <c r="C6" s="474"/>
      <c r="D6" s="474"/>
      <c r="E6" s="474"/>
      <c r="F6" s="474"/>
      <c r="G6" s="475"/>
      <c r="H6" s="92"/>
      <c r="I6" s="473" t="s">
        <v>121</v>
      </c>
      <c r="J6" s="474"/>
      <c r="K6" s="474"/>
      <c r="L6" s="474"/>
      <c r="M6" s="474"/>
      <c r="N6" s="475"/>
    </row>
    <row r="7" spans="1:14" ht="12.75">
      <c r="A7" s="82"/>
      <c r="B7" s="86" t="s">
        <v>19</v>
      </c>
      <c r="C7" s="87" t="s">
        <v>20</v>
      </c>
      <c r="D7" s="87" t="s">
        <v>21</v>
      </c>
      <c r="E7" s="87" t="s">
        <v>22</v>
      </c>
      <c r="F7" s="87" t="s">
        <v>23</v>
      </c>
      <c r="G7" s="88" t="s">
        <v>408</v>
      </c>
      <c r="H7" s="94"/>
      <c r="I7" s="86" t="s">
        <v>19</v>
      </c>
      <c r="J7" s="87" t="s">
        <v>20</v>
      </c>
      <c r="K7" s="87" t="s">
        <v>21</v>
      </c>
      <c r="L7" s="87" t="s">
        <v>24</v>
      </c>
      <c r="M7" s="87" t="s">
        <v>23</v>
      </c>
      <c r="N7" s="88" t="s">
        <v>408</v>
      </c>
    </row>
    <row r="8" spans="1:14" ht="13.5" thickBot="1">
      <c r="A8" s="83"/>
      <c r="B8" s="127" t="s">
        <v>25</v>
      </c>
      <c r="C8" s="128" t="s">
        <v>25</v>
      </c>
      <c r="D8" s="128" t="s">
        <v>26</v>
      </c>
      <c r="E8" s="128" t="s">
        <v>126</v>
      </c>
      <c r="F8" s="128" t="s">
        <v>27</v>
      </c>
      <c r="G8" s="129" t="s">
        <v>101</v>
      </c>
      <c r="H8" s="93"/>
      <c r="I8" s="127" t="s">
        <v>28</v>
      </c>
      <c r="J8" s="128" t="s">
        <v>29</v>
      </c>
      <c r="K8" s="128" t="s">
        <v>30</v>
      </c>
      <c r="L8" s="128"/>
      <c r="M8" s="128" t="s">
        <v>118</v>
      </c>
      <c r="N8" s="129" t="s">
        <v>31</v>
      </c>
    </row>
    <row r="9" spans="1:194" ht="12.75">
      <c r="A9" s="84" t="s">
        <v>333</v>
      </c>
      <c r="B9" s="69"/>
      <c r="C9" s="70"/>
      <c r="D9" s="328">
        <v>230911</v>
      </c>
      <c r="E9" s="70"/>
      <c r="F9" s="389">
        <v>4394</v>
      </c>
      <c r="G9" s="77">
        <f>SUM(B9:F9)</f>
        <v>235305</v>
      </c>
      <c r="H9" s="95"/>
      <c r="I9" s="71"/>
      <c r="J9" s="70"/>
      <c r="K9" s="344">
        <v>12439</v>
      </c>
      <c r="L9" s="70"/>
      <c r="M9" s="70"/>
      <c r="N9" s="77">
        <f>SUM(I9:M9)</f>
        <v>12439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</row>
    <row r="10" spans="1:14" ht="12.75">
      <c r="A10" s="85" t="s">
        <v>334</v>
      </c>
      <c r="B10" s="68"/>
      <c r="C10" s="64"/>
      <c r="D10" s="64"/>
      <c r="E10" s="64"/>
      <c r="F10" s="64"/>
      <c r="G10" s="66">
        <f>SUM(B10:F10)</f>
        <v>0</v>
      </c>
      <c r="H10" s="96"/>
      <c r="I10" s="68">
        <v>25108</v>
      </c>
      <c r="J10" s="64"/>
      <c r="K10" s="64">
        <v>690</v>
      </c>
      <c r="L10" s="64"/>
      <c r="M10" s="64"/>
      <c r="N10" s="66">
        <f>SUM(I10:M10)</f>
        <v>25798</v>
      </c>
    </row>
    <row r="11" spans="1:14" ht="12.75">
      <c r="A11" s="330" t="s">
        <v>335</v>
      </c>
      <c r="B11" s="68">
        <v>9708</v>
      </c>
      <c r="C11" s="64"/>
      <c r="D11" s="64">
        <v>70300</v>
      </c>
      <c r="E11" s="64"/>
      <c r="F11" s="64"/>
      <c r="G11" s="66">
        <f>SUM(B11:F11)</f>
        <v>80008</v>
      </c>
      <c r="H11" s="96"/>
      <c r="I11" s="68">
        <v>78466</v>
      </c>
      <c r="J11" s="64"/>
      <c r="K11" s="64"/>
      <c r="L11" s="64"/>
      <c r="M11" s="64"/>
      <c r="N11" s="66">
        <f>SUM(I11:M11)</f>
        <v>78466</v>
      </c>
    </row>
    <row r="12" spans="1:14" ht="12.75">
      <c r="A12" s="329" t="s">
        <v>336</v>
      </c>
      <c r="B12" s="67">
        <f>SUM(B13:B15)</f>
        <v>0</v>
      </c>
      <c r="C12" s="74">
        <f>SUM(C13:C15)</f>
        <v>0</v>
      </c>
      <c r="D12" s="74">
        <f>SUM(D13:D18)</f>
        <v>81479</v>
      </c>
      <c r="E12" s="74">
        <f>SUM(E13:E18)</f>
        <v>0</v>
      </c>
      <c r="F12" s="74">
        <f>SUM(F13:F18)</f>
        <v>6631</v>
      </c>
      <c r="G12" s="74">
        <f>SUM(G13:G18)</f>
        <v>88110</v>
      </c>
      <c r="H12" s="74">
        <f>SUM(H13:H17)</f>
        <v>0</v>
      </c>
      <c r="I12" s="74">
        <f>SUM(I13:I17)</f>
        <v>0</v>
      </c>
      <c r="J12" s="74">
        <f>SUM(J13:J18)</f>
        <v>96682</v>
      </c>
      <c r="K12" s="74">
        <f>SUM(K13:K18)</f>
        <v>0</v>
      </c>
      <c r="L12" s="74">
        <f>SUM(L13:L18)</f>
        <v>0</v>
      </c>
      <c r="M12" s="74">
        <f>SUM(M13:M18)</f>
        <v>0</v>
      </c>
      <c r="N12" s="74">
        <f>SUM(N13:N18)</f>
        <v>96682</v>
      </c>
    </row>
    <row r="13" spans="1:14" ht="12.75">
      <c r="A13" s="347" t="s">
        <v>390</v>
      </c>
      <c r="B13" s="72"/>
      <c r="C13" s="73"/>
      <c r="D13" s="348">
        <v>12596</v>
      </c>
      <c r="E13" s="73"/>
      <c r="F13" s="348"/>
      <c r="G13" s="78">
        <f>SUM(B13:F13)</f>
        <v>12596</v>
      </c>
      <c r="H13" s="96"/>
      <c r="I13" s="72"/>
      <c r="J13" s="72"/>
      <c r="K13" s="72">
        <f>SUM(K15:K20)</f>
        <v>0</v>
      </c>
      <c r="L13" s="72">
        <f>SUM(L15:L20)</f>
        <v>0</v>
      </c>
      <c r="M13" s="72">
        <f>SUM(M15:M20)</f>
        <v>0</v>
      </c>
      <c r="N13" s="78">
        <f aca="true" t="shared" si="0" ref="N13:N24">SUM(I13:M13)</f>
        <v>0</v>
      </c>
    </row>
    <row r="14" spans="1:14" ht="12.75">
      <c r="A14" s="347" t="s">
        <v>419</v>
      </c>
      <c r="B14" s="72"/>
      <c r="C14" s="73"/>
      <c r="D14" s="348"/>
      <c r="E14" s="73"/>
      <c r="F14" s="348"/>
      <c r="G14" s="78">
        <f>SUM(B14:F14)</f>
        <v>0</v>
      </c>
      <c r="H14" s="96"/>
      <c r="I14" s="72"/>
      <c r="J14" s="382">
        <v>2877</v>
      </c>
      <c r="K14" s="382"/>
      <c r="L14" s="382"/>
      <c r="M14" s="382"/>
      <c r="N14" s="78">
        <f t="shared" si="0"/>
        <v>2877</v>
      </c>
    </row>
    <row r="15" spans="1:14" ht="12.75">
      <c r="A15" s="347" t="s">
        <v>391</v>
      </c>
      <c r="B15" s="72"/>
      <c r="C15" s="73"/>
      <c r="D15" s="73">
        <v>18886</v>
      </c>
      <c r="E15" s="73"/>
      <c r="F15" s="348">
        <v>6631</v>
      </c>
      <c r="G15" s="78">
        <f>SUM(B15:F15)</f>
        <v>25517</v>
      </c>
      <c r="H15" s="96"/>
      <c r="I15" s="72"/>
      <c r="J15" s="73">
        <v>32333</v>
      </c>
      <c r="K15" s="73"/>
      <c r="L15" s="73"/>
      <c r="M15" s="73"/>
      <c r="N15" s="78">
        <f t="shared" si="0"/>
        <v>32333</v>
      </c>
    </row>
    <row r="16" spans="1:14" ht="12.75">
      <c r="A16" s="347" t="s">
        <v>447</v>
      </c>
      <c r="B16" s="72"/>
      <c r="C16" s="73"/>
      <c r="D16" s="73"/>
      <c r="E16" s="73"/>
      <c r="F16" s="348"/>
      <c r="G16" s="78"/>
      <c r="H16" s="96"/>
      <c r="I16" s="72"/>
      <c r="J16" s="73">
        <v>2652</v>
      </c>
      <c r="K16" s="73"/>
      <c r="L16" s="73"/>
      <c r="M16" s="73"/>
      <c r="N16" s="78">
        <f t="shared" si="0"/>
        <v>2652</v>
      </c>
    </row>
    <row r="17" spans="1:14" ht="12.75">
      <c r="A17" s="347" t="s">
        <v>439</v>
      </c>
      <c r="B17" s="72"/>
      <c r="C17" s="73"/>
      <c r="D17" s="73"/>
      <c r="E17" s="73"/>
      <c r="F17" s="348"/>
      <c r="G17" s="78">
        <f aca="true" t="shared" si="1" ref="G17:G29">SUM(B17:F17)</f>
        <v>0</v>
      </c>
      <c r="H17" s="96"/>
      <c r="I17" s="72"/>
      <c r="J17" s="73"/>
      <c r="K17" s="73"/>
      <c r="L17" s="73"/>
      <c r="M17" s="73"/>
      <c r="N17" s="78">
        <f t="shared" si="0"/>
        <v>0</v>
      </c>
    </row>
    <row r="18" spans="1:14" ht="12.75">
      <c r="A18" s="347" t="s">
        <v>456</v>
      </c>
      <c r="B18" s="72"/>
      <c r="C18" s="73"/>
      <c r="D18" s="73">
        <v>49997</v>
      </c>
      <c r="E18" s="73"/>
      <c r="F18" s="73"/>
      <c r="G18" s="78">
        <f t="shared" si="1"/>
        <v>49997</v>
      </c>
      <c r="H18" s="96"/>
      <c r="I18" s="72"/>
      <c r="J18" s="73">
        <v>58820</v>
      </c>
      <c r="K18" s="73"/>
      <c r="L18" s="73"/>
      <c r="M18" s="73"/>
      <c r="N18" s="78">
        <f t="shared" si="0"/>
        <v>58820</v>
      </c>
    </row>
    <row r="19" spans="1:14" ht="12.75">
      <c r="A19" s="383" t="s">
        <v>420</v>
      </c>
      <c r="B19" s="72"/>
      <c r="C19" s="73"/>
      <c r="D19" s="335">
        <v>32399</v>
      </c>
      <c r="E19" s="73"/>
      <c r="F19" s="348"/>
      <c r="G19" s="342">
        <f t="shared" si="1"/>
        <v>32399</v>
      </c>
      <c r="H19" s="96"/>
      <c r="I19" s="72"/>
      <c r="J19" s="335">
        <v>33229</v>
      </c>
      <c r="K19" s="73"/>
      <c r="L19" s="73"/>
      <c r="M19" s="73"/>
      <c r="N19" s="342">
        <f t="shared" si="0"/>
        <v>33229</v>
      </c>
    </row>
    <row r="20" spans="1:14" ht="12.75">
      <c r="A20" s="85" t="s">
        <v>421</v>
      </c>
      <c r="B20" s="332">
        <v>1250</v>
      </c>
      <c r="C20" s="64"/>
      <c r="D20" s="64"/>
      <c r="E20" s="64"/>
      <c r="F20" s="331"/>
      <c r="G20" s="66">
        <f t="shared" si="1"/>
        <v>1250</v>
      </c>
      <c r="H20" s="96"/>
      <c r="I20" s="68"/>
      <c r="J20" s="64">
        <v>6250</v>
      </c>
      <c r="K20" s="64"/>
      <c r="L20" s="64"/>
      <c r="M20" s="64"/>
      <c r="N20" s="66">
        <f t="shared" si="0"/>
        <v>6250</v>
      </c>
    </row>
    <row r="21" spans="1:14" ht="12.75">
      <c r="A21" s="85" t="s">
        <v>382</v>
      </c>
      <c r="B21" s="332"/>
      <c r="C21" s="64"/>
      <c r="D21" s="64"/>
      <c r="E21" s="64"/>
      <c r="F21" s="331"/>
      <c r="G21" s="66">
        <f t="shared" si="1"/>
        <v>0</v>
      </c>
      <c r="H21" s="96"/>
      <c r="I21" s="68">
        <v>5550</v>
      </c>
      <c r="J21" s="64"/>
      <c r="K21" s="64"/>
      <c r="L21" s="64"/>
      <c r="M21" s="64"/>
      <c r="N21" s="66">
        <f t="shared" si="0"/>
        <v>5550</v>
      </c>
    </row>
    <row r="22" spans="1:14" ht="12.75">
      <c r="A22" s="85" t="s">
        <v>337</v>
      </c>
      <c r="B22" s="68"/>
      <c r="C22" s="64"/>
      <c r="D22" s="64"/>
      <c r="E22" s="64"/>
      <c r="F22" s="64"/>
      <c r="G22" s="66">
        <f t="shared" si="1"/>
        <v>0</v>
      </c>
      <c r="H22" s="96"/>
      <c r="I22" s="68"/>
      <c r="J22" s="64"/>
      <c r="K22" s="64">
        <v>6565</v>
      </c>
      <c r="L22" s="64"/>
      <c r="M22" s="64"/>
      <c r="N22" s="66">
        <f t="shared" si="0"/>
        <v>6565</v>
      </c>
    </row>
    <row r="23" spans="1:14" ht="12.75">
      <c r="A23" s="85" t="s">
        <v>338</v>
      </c>
      <c r="B23" s="68">
        <v>525</v>
      </c>
      <c r="C23" s="64"/>
      <c r="D23" s="64"/>
      <c r="E23" s="64"/>
      <c r="F23" s="64"/>
      <c r="G23" s="66">
        <f t="shared" si="1"/>
        <v>525</v>
      </c>
      <c r="H23" s="96"/>
      <c r="I23" s="68">
        <v>4102</v>
      </c>
      <c r="J23" s="64"/>
      <c r="K23" s="64"/>
      <c r="L23" s="64"/>
      <c r="M23" s="64"/>
      <c r="N23" s="66">
        <f t="shared" si="0"/>
        <v>4102</v>
      </c>
    </row>
    <row r="24" spans="1:14" ht="12.75">
      <c r="A24" s="85" t="s">
        <v>339</v>
      </c>
      <c r="B24" s="68"/>
      <c r="C24" s="64"/>
      <c r="D24" s="64"/>
      <c r="E24" s="64"/>
      <c r="F24" s="64"/>
      <c r="G24" s="66">
        <f t="shared" si="1"/>
        <v>0</v>
      </c>
      <c r="H24" s="96"/>
      <c r="I24" s="434">
        <v>811</v>
      </c>
      <c r="J24" s="64"/>
      <c r="K24" s="64"/>
      <c r="L24" s="64"/>
      <c r="M24" s="64"/>
      <c r="N24" s="66">
        <f t="shared" si="0"/>
        <v>811</v>
      </c>
    </row>
    <row r="25" spans="1:14" ht="12.75">
      <c r="A25" s="85" t="s">
        <v>340</v>
      </c>
      <c r="B25" s="68">
        <v>12340</v>
      </c>
      <c r="C25" s="64"/>
      <c r="D25" s="64"/>
      <c r="E25" s="64"/>
      <c r="F25" s="64"/>
      <c r="G25" s="66">
        <f t="shared" si="1"/>
        <v>12340</v>
      </c>
      <c r="H25" s="96"/>
      <c r="I25" s="68">
        <v>18093</v>
      </c>
      <c r="J25" s="64"/>
      <c r="K25" s="64"/>
      <c r="L25" s="64"/>
      <c r="M25" s="64"/>
      <c r="N25" s="66">
        <f aca="true" t="shared" si="2" ref="N25:N41">SUM(I25:M25)</f>
        <v>18093</v>
      </c>
    </row>
    <row r="26" spans="1:14" ht="12.75">
      <c r="A26" s="85" t="s">
        <v>341</v>
      </c>
      <c r="B26" s="72"/>
      <c r="C26" s="73"/>
      <c r="D26" s="73"/>
      <c r="E26" s="73"/>
      <c r="F26" s="73"/>
      <c r="G26" s="342">
        <f t="shared" si="1"/>
        <v>0</v>
      </c>
      <c r="H26" s="97"/>
      <c r="I26" s="333">
        <v>7111</v>
      </c>
      <c r="J26" s="73"/>
      <c r="K26" s="73"/>
      <c r="L26" s="73"/>
      <c r="M26" s="73"/>
      <c r="N26" s="342">
        <f t="shared" si="2"/>
        <v>7111</v>
      </c>
    </row>
    <row r="27" spans="1:14" ht="12.75">
      <c r="A27" s="321" t="s">
        <v>342</v>
      </c>
      <c r="B27" s="72"/>
      <c r="C27" s="73"/>
      <c r="D27" s="73"/>
      <c r="E27" s="73"/>
      <c r="F27" s="73"/>
      <c r="G27" s="342">
        <f t="shared" si="1"/>
        <v>0</v>
      </c>
      <c r="H27" s="97"/>
      <c r="I27" s="333">
        <v>43082</v>
      </c>
      <c r="J27" s="73"/>
      <c r="K27" s="73"/>
      <c r="L27" s="73"/>
      <c r="M27" s="73"/>
      <c r="N27" s="342">
        <f t="shared" si="2"/>
        <v>43082</v>
      </c>
    </row>
    <row r="28" spans="1:14" ht="12.75">
      <c r="A28" s="321" t="s">
        <v>343</v>
      </c>
      <c r="B28" s="390">
        <v>15981</v>
      </c>
      <c r="C28" s="73">
        <v>32200</v>
      </c>
      <c r="D28" s="335">
        <v>1600</v>
      </c>
      <c r="E28" s="335">
        <v>841278</v>
      </c>
      <c r="F28" s="335">
        <v>135208</v>
      </c>
      <c r="G28" s="342">
        <f t="shared" si="1"/>
        <v>1026267</v>
      </c>
      <c r="H28" s="97"/>
      <c r="I28" s="333">
        <v>271071</v>
      </c>
      <c r="J28" s="335">
        <v>2750</v>
      </c>
      <c r="K28" s="335">
        <v>1558</v>
      </c>
      <c r="L28" s="335">
        <v>876026</v>
      </c>
      <c r="M28" s="454">
        <v>14100</v>
      </c>
      <c r="N28" s="342">
        <f t="shared" si="2"/>
        <v>1165505</v>
      </c>
    </row>
    <row r="29" spans="1:14" ht="12.75">
      <c r="A29" s="85" t="s">
        <v>344</v>
      </c>
      <c r="B29" s="72"/>
      <c r="C29" s="73"/>
      <c r="D29" s="335">
        <v>210</v>
      </c>
      <c r="E29" s="435"/>
      <c r="F29" s="73"/>
      <c r="G29" s="342">
        <f t="shared" si="1"/>
        <v>210</v>
      </c>
      <c r="H29" s="97"/>
      <c r="I29" s="333">
        <v>210</v>
      </c>
      <c r="J29" s="73"/>
      <c r="K29" s="73"/>
      <c r="L29" s="73"/>
      <c r="M29" s="73"/>
      <c r="N29" s="342">
        <f t="shared" si="2"/>
        <v>210</v>
      </c>
    </row>
    <row r="30" spans="1:14" ht="12.75">
      <c r="A30" s="329" t="s">
        <v>345</v>
      </c>
      <c r="B30" s="67">
        <f>SUM(B31:B33)</f>
        <v>263279</v>
      </c>
      <c r="C30" s="74">
        <f>SUM(C31:C33)</f>
        <v>1500</v>
      </c>
      <c r="D30" s="395"/>
      <c r="E30" s="395"/>
      <c r="F30" s="74"/>
      <c r="G30" s="342">
        <f>SUM(G31:G33)</f>
        <v>264779</v>
      </c>
      <c r="H30" s="97"/>
      <c r="I30" s="72"/>
      <c r="J30" s="73"/>
      <c r="K30" s="73"/>
      <c r="L30" s="73"/>
      <c r="M30" s="73"/>
      <c r="N30" s="342">
        <f t="shared" si="2"/>
        <v>0</v>
      </c>
    </row>
    <row r="31" spans="1:14" ht="12.75">
      <c r="A31" s="347" t="s">
        <v>392</v>
      </c>
      <c r="B31" s="72">
        <v>185279</v>
      </c>
      <c r="C31" s="73">
        <v>1500</v>
      </c>
      <c r="D31" s="435"/>
      <c r="E31" s="435"/>
      <c r="F31" s="73"/>
      <c r="G31" s="78">
        <f>SUM(B31:F31)</f>
        <v>186779</v>
      </c>
      <c r="H31" s="97"/>
      <c r="I31" s="72"/>
      <c r="J31" s="73"/>
      <c r="K31" s="73"/>
      <c r="L31" s="73"/>
      <c r="M31" s="73"/>
      <c r="N31" s="78">
        <f t="shared" si="2"/>
        <v>0</v>
      </c>
    </row>
    <row r="32" spans="1:14" ht="12.75">
      <c r="A32" s="347" t="s">
        <v>393</v>
      </c>
      <c r="B32" s="72">
        <v>70000</v>
      </c>
      <c r="C32" s="73"/>
      <c r="D32" s="435"/>
      <c r="E32" s="435"/>
      <c r="F32" s="73"/>
      <c r="G32" s="78">
        <f>SUM(B32:F32)</f>
        <v>70000</v>
      </c>
      <c r="H32" s="97"/>
      <c r="I32" s="72"/>
      <c r="J32" s="73"/>
      <c r="K32" s="73"/>
      <c r="L32" s="73"/>
      <c r="M32" s="73"/>
      <c r="N32" s="78">
        <f t="shared" si="2"/>
        <v>0</v>
      </c>
    </row>
    <row r="33" spans="1:14" ht="12.75">
      <c r="A33" s="347" t="s">
        <v>394</v>
      </c>
      <c r="B33" s="72">
        <v>8000</v>
      </c>
      <c r="C33" s="73"/>
      <c r="D33" s="435"/>
      <c r="E33" s="435"/>
      <c r="F33" s="73"/>
      <c r="G33" s="78">
        <f>SUM(B33:F33)</f>
        <v>8000</v>
      </c>
      <c r="H33" s="97"/>
      <c r="I33" s="72"/>
      <c r="J33" s="73"/>
      <c r="K33" s="73"/>
      <c r="L33" s="73"/>
      <c r="M33" s="73"/>
      <c r="N33" s="78">
        <f t="shared" si="2"/>
        <v>0</v>
      </c>
    </row>
    <row r="34" spans="1:14" ht="12.75">
      <c r="A34" s="383" t="s">
        <v>461</v>
      </c>
      <c r="B34" s="72"/>
      <c r="C34" s="73"/>
      <c r="D34" s="435">
        <v>7699</v>
      </c>
      <c r="E34" s="435"/>
      <c r="F34" s="73"/>
      <c r="G34" s="78">
        <f>SUM(B34:F34)</f>
        <v>7699</v>
      </c>
      <c r="H34" s="97"/>
      <c r="I34" s="72">
        <v>7699</v>
      </c>
      <c r="J34" s="73"/>
      <c r="K34" s="73"/>
      <c r="L34" s="73"/>
      <c r="M34" s="73"/>
      <c r="N34" s="78">
        <f t="shared" si="2"/>
        <v>7699</v>
      </c>
    </row>
    <row r="35" spans="1:14" ht="12.75">
      <c r="A35" s="329" t="s">
        <v>383</v>
      </c>
      <c r="B35" s="72"/>
      <c r="C35" s="73"/>
      <c r="D35" s="73"/>
      <c r="E35" s="73"/>
      <c r="F35" s="73"/>
      <c r="G35" s="342">
        <f>SUM(G36:G37)</f>
        <v>0</v>
      </c>
      <c r="H35" s="97"/>
      <c r="I35" s="67"/>
      <c r="J35" s="74"/>
      <c r="K35" s="74">
        <f>SUM(K36:K38)</f>
        <v>4536</v>
      </c>
      <c r="L35" s="74"/>
      <c r="M35" s="74"/>
      <c r="N35" s="342">
        <f t="shared" si="2"/>
        <v>4536</v>
      </c>
    </row>
    <row r="36" spans="1:14" ht="12.75">
      <c r="A36" s="347" t="s">
        <v>395</v>
      </c>
      <c r="B36" s="72"/>
      <c r="C36" s="73"/>
      <c r="D36" s="73"/>
      <c r="E36" s="73"/>
      <c r="F36" s="73"/>
      <c r="G36" s="342">
        <f>SUM(B36:F36)</f>
        <v>0</v>
      </c>
      <c r="H36" s="97"/>
      <c r="I36" s="72"/>
      <c r="J36" s="73"/>
      <c r="K36" s="73">
        <v>3036</v>
      </c>
      <c r="L36" s="73"/>
      <c r="M36" s="73"/>
      <c r="N36" s="78">
        <f t="shared" si="2"/>
        <v>3036</v>
      </c>
    </row>
    <row r="37" spans="1:14" ht="12.75">
      <c r="A37" s="347" t="s">
        <v>396</v>
      </c>
      <c r="B37" s="72"/>
      <c r="C37" s="73"/>
      <c r="D37" s="73"/>
      <c r="E37" s="73"/>
      <c r="F37" s="73"/>
      <c r="G37" s="342">
        <f>SUM(B37:F37)</f>
        <v>0</v>
      </c>
      <c r="H37" s="97"/>
      <c r="I37" s="72"/>
      <c r="J37" s="73"/>
      <c r="K37" s="73">
        <v>1000</v>
      </c>
      <c r="L37" s="73"/>
      <c r="M37" s="73"/>
      <c r="N37" s="78">
        <f t="shared" si="2"/>
        <v>1000</v>
      </c>
    </row>
    <row r="38" spans="1:14" ht="12.75">
      <c r="A38" s="347" t="s">
        <v>422</v>
      </c>
      <c r="B38" s="72"/>
      <c r="C38" s="73"/>
      <c r="D38" s="73"/>
      <c r="E38" s="73"/>
      <c r="F38" s="73"/>
      <c r="G38" s="342"/>
      <c r="H38" s="97"/>
      <c r="I38" s="72"/>
      <c r="J38" s="73"/>
      <c r="K38" s="73">
        <v>500</v>
      </c>
      <c r="L38" s="73"/>
      <c r="M38" s="73"/>
      <c r="N38" s="78">
        <f t="shared" si="2"/>
        <v>500</v>
      </c>
    </row>
    <row r="39" spans="1:14" ht="12.75">
      <c r="A39" s="85" t="s">
        <v>346</v>
      </c>
      <c r="B39" s="72"/>
      <c r="C39" s="73"/>
      <c r="D39" s="73"/>
      <c r="E39" s="73"/>
      <c r="F39" s="73"/>
      <c r="G39" s="342">
        <f>SUM(B39:F39)</f>
        <v>0</v>
      </c>
      <c r="H39" s="97"/>
      <c r="I39" s="72">
        <v>3750</v>
      </c>
      <c r="J39" s="73"/>
      <c r="K39" s="73"/>
      <c r="L39" s="73"/>
      <c r="M39" s="73"/>
      <c r="N39" s="342">
        <f t="shared" si="2"/>
        <v>3750</v>
      </c>
    </row>
    <row r="40" spans="1:14" ht="12.75">
      <c r="A40" s="85" t="s">
        <v>347</v>
      </c>
      <c r="B40" s="72"/>
      <c r="C40" s="73"/>
      <c r="D40" s="73"/>
      <c r="E40" s="73"/>
      <c r="F40" s="73"/>
      <c r="G40" s="342">
        <f>SUM(B40:F40)</f>
        <v>0</v>
      </c>
      <c r="H40" s="97"/>
      <c r="I40" s="72">
        <v>27500</v>
      </c>
      <c r="J40" s="73"/>
      <c r="K40" s="73"/>
      <c r="L40" s="73"/>
      <c r="M40" s="73"/>
      <c r="N40" s="342">
        <f t="shared" si="2"/>
        <v>27500</v>
      </c>
    </row>
    <row r="41" spans="1:14" ht="13.5" customHeight="1" thickBot="1">
      <c r="A41" s="402" t="s">
        <v>348</v>
      </c>
      <c r="B41" s="403"/>
      <c r="C41" s="404">
        <v>1000</v>
      </c>
      <c r="D41" s="404">
        <v>600</v>
      </c>
      <c r="E41" s="404"/>
      <c r="F41" s="404"/>
      <c r="G41" s="405">
        <f>SUM(B41:F41)</f>
        <v>1600</v>
      </c>
      <c r="H41" s="406"/>
      <c r="I41" s="403">
        <v>10018</v>
      </c>
      <c r="J41" s="404">
        <v>10000</v>
      </c>
      <c r="K41" s="404">
        <v>2500</v>
      </c>
      <c r="L41" s="404"/>
      <c r="M41" s="404"/>
      <c r="N41" s="405">
        <f t="shared" si="2"/>
        <v>22518</v>
      </c>
    </row>
    <row r="42" spans="1:14" ht="15" customHeight="1" thickBot="1">
      <c r="A42" s="420"/>
      <c r="B42" s="421"/>
      <c r="C42" s="421"/>
      <c r="D42" s="422"/>
      <c r="E42" s="421"/>
      <c r="F42" s="421"/>
      <c r="G42" s="423"/>
      <c r="H42" s="424"/>
      <c r="I42" s="421"/>
      <c r="J42" s="421"/>
      <c r="K42" s="425"/>
      <c r="L42" s="421"/>
      <c r="M42" s="421"/>
      <c r="N42" s="423"/>
    </row>
    <row r="43" spans="1:14" ht="15.75">
      <c r="A43" s="81" t="s">
        <v>33</v>
      </c>
      <c r="B43" s="473" t="s">
        <v>120</v>
      </c>
      <c r="C43" s="474"/>
      <c r="D43" s="474"/>
      <c r="E43" s="474"/>
      <c r="F43" s="474"/>
      <c r="G43" s="475"/>
      <c r="H43" s="92"/>
      <c r="I43" s="473" t="s">
        <v>121</v>
      </c>
      <c r="J43" s="474"/>
      <c r="K43" s="474"/>
      <c r="L43" s="474"/>
      <c r="M43" s="474"/>
      <c r="N43" s="475"/>
    </row>
    <row r="44" spans="1:14" ht="12.75">
      <c r="A44" s="82"/>
      <c r="B44" s="86" t="s">
        <v>19</v>
      </c>
      <c r="C44" s="87" t="s">
        <v>20</v>
      </c>
      <c r="D44" s="87" t="s">
        <v>21</v>
      </c>
      <c r="E44" s="87" t="s">
        <v>22</v>
      </c>
      <c r="F44" s="87" t="s">
        <v>23</v>
      </c>
      <c r="G44" s="88" t="s">
        <v>408</v>
      </c>
      <c r="H44" s="94"/>
      <c r="I44" s="86" t="s">
        <v>19</v>
      </c>
      <c r="J44" s="87" t="s">
        <v>20</v>
      </c>
      <c r="K44" s="87" t="s">
        <v>21</v>
      </c>
      <c r="L44" s="87" t="s">
        <v>24</v>
      </c>
      <c r="M44" s="87" t="s">
        <v>23</v>
      </c>
      <c r="N44" s="88" t="s">
        <v>408</v>
      </c>
    </row>
    <row r="45" spans="1:14" ht="13.5" thickBot="1">
      <c r="A45" s="83"/>
      <c r="B45" s="127" t="s">
        <v>25</v>
      </c>
      <c r="C45" s="128" t="s">
        <v>25</v>
      </c>
      <c r="D45" s="128" t="s">
        <v>26</v>
      </c>
      <c r="E45" s="128" t="s">
        <v>126</v>
      </c>
      <c r="F45" s="128" t="s">
        <v>27</v>
      </c>
      <c r="G45" s="129" t="s">
        <v>101</v>
      </c>
      <c r="H45" s="93"/>
      <c r="I45" s="127" t="s">
        <v>28</v>
      </c>
      <c r="J45" s="128" t="s">
        <v>29</v>
      </c>
      <c r="K45" s="128" t="s">
        <v>30</v>
      </c>
      <c r="L45" s="128"/>
      <c r="M45" s="128" t="s">
        <v>118</v>
      </c>
      <c r="N45" s="129" t="s">
        <v>31</v>
      </c>
    </row>
    <row r="46" spans="1:14" ht="12.75">
      <c r="A46" s="329" t="s">
        <v>349</v>
      </c>
      <c r="B46" s="67">
        <f>SUM(B47:B49)</f>
        <v>525753</v>
      </c>
      <c r="C46" s="74">
        <f>SUM(C47:C49)</f>
        <v>0</v>
      </c>
      <c r="D46" s="74">
        <f>SUM(D47:D49)</f>
        <v>911048</v>
      </c>
      <c r="E46" s="74"/>
      <c r="F46" s="74"/>
      <c r="G46" s="342">
        <f>SUM(G47:G49)</f>
        <v>1436801</v>
      </c>
      <c r="H46" s="97"/>
      <c r="I46" s="72"/>
      <c r="J46" s="73"/>
      <c r="K46" s="73"/>
      <c r="L46" s="73"/>
      <c r="M46" s="73"/>
      <c r="N46" s="342">
        <f aca="true" t="shared" si="3" ref="N46:N76">SUM(I46:M46)</f>
        <v>0</v>
      </c>
    </row>
    <row r="47" spans="1:14" ht="12.75">
      <c r="A47" s="347" t="s">
        <v>397</v>
      </c>
      <c r="B47" s="72">
        <v>42360</v>
      </c>
      <c r="C47" s="73"/>
      <c r="D47" s="73"/>
      <c r="E47" s="73"/>
      <c r="F47" s="73"/>
      <c r="G47" s="78">
        <f aca="true" t="shared" si="4" ref="G47:G76">SUM(B47:F47)</f>
        <v>42360</v>
      </c>
      <c r="H47" s="97"/>
      <c r="I47" s="72"/>
      <c r="J47" s="73"/>
      <c r="K47" s="73"/>
      <c r="L47" s="73"/>
      <c r="M47" s="73"/>
      <c r="N47" s="78">
        <f t="shared" si="3"/>
        <v>0</v>
      </c>
    </row>
    <row r="48" spans="1:14" ht="12.75">
      <c r="A48" s="347" t="s">
        <v>398</v>
      </c>
      <c r="B48" s="72">
        <v>483393</v>
      </c>
      <c r="C48" s="73"/>
      <c r="D48" s="73"/>
      <c r="E48" s="73"/>
      <c r="F48" s="73"/>
      <c r="G48" s="78">
        <f t="shared" si="4"/>
        <v>483393</v>
      </c>
      <c r="H48" s="97"/>
      <c r="I48" s="72"/>
      <c r="J48" s="73"/>
      <c r="K48" s="73"/>
      <c r="L48" s="73"/>
      <c r="M48" s="73"/>
      <c r="N48" s="78">
        <f t="shared" si="3"/>
        <v>0</v>
      </c>
    </row>
    <row r="49" spans="1:14" ht="12.75">
      <c r="A49" s="347" t="s">
        <v>399</v>
      </c>
      <c r="B49" s="72"/>
      <c r="C49" s="73"/>
      <c r="D49" s="453">
        <v>911048</v>
      </c>
      <c r="E49" s="73"/>
      <c r="F49" s="73"/>
      <c r="G49" s="78">
        <f t="shared" si="4"/>
        <v>911048</v>
      </c>
      <c r="H49" s="97"/>
      <c r="I49" s="72"/>
      <c r="J49" s="73"/>
      <c r="K49" s="73"/>
      <c r="L49" s="73"/>
      <c r="M49" s="73"/>
      <c r="N49" s="78">
        <f t="shared" si="3"/>
        <v>0</v>
      </c>
    </row>
    <row r="50" spans="1:14" ht="12.75">
      <c r="A50" s="85" t="s">
        <v>350</v>
      </c>
      <c r="B50" s="68"/>
      <c r="C50" s="64"/>
      <c r="D50" s="64"/>
      <c r="E50" s="395">
        <v>32413</v>
      </c>
      <c r="F50" s="64"/>
      <c r="G50" s="66">
        <f t="shared" si="4"/>
        <v>32413</v>
      </c>
      <c r="H50" s="96"/>
      <c r="I50" s="68">
        <v>18543</v>
      </c>
      <c r="J50" s="64"/>
      <c r="K50" s="64"/>
      <c r="L50" s="64">
        <v>256295</v>
      </c>
      <c r="M50" s="64"/>
      <c r="N50" s="66">
        <f t="shared" si="3"/>
        <v>274838</v>
      </c>
    </row>
    <row r="51" spans="1:14" ht="12.75">
      <c r="A51" s="85" t="s">
        <v>351</v>
      </c>
      <c r="B51" s="72"/>
      <c r="C51" s="73"/>
      <c r="D51" s="73"/>
      <c r="E51" s="73"/>
      <c r="F51" s="73"/>
      <c r="G51" s="342">
        <f t="shared" si="4"/>
        <v>0</v>
      </c>
      <c r="H51" s="97"/>
      <c r="I51" s="68"/>
      <c r="J51" s="64"/>
      <c r="K51" s="452">
        <v>1201267</v>
      </c>
      <c r="L51" s="64"/>
      <c r="M51" s="64"/>
      <c r="N51" s="66">
        <f t="shared" si="3"/>
        <v>1201267</v>
      </c>
    </row>
    <row r="52" spans="1:14" ht="12.75">
      <c r="A52" s="85" t="s">
        <v>352</v>
      </c>
      <c r="B52" s="68"/>
      <c r="C52" s="64"/>
      <c r="D52" s="64">
        <v>1531</v>
      </c>
      <c r="E52" s="64"/>
      <c r="F52" s="64"/>
      <c r="G52" s="342">
        <f t="shared" si="4"/>
        <v>1531</v>
      </c>
      <c r="H52" s="97"/>
      <c r="I52" s="68">
        <v>3326</v>
      </c>
      <c r="J52" s="64"/>
      <c r="K52" s="64"/>
      <c r="L52" s="64"/>
      <c r="M52" s="64"/>
      <c r="N52" s="66">
        <f t="shared" si="3"/>
        <v>3326</v>
      </c>
    </row>
    <row r="53" spans="1:14" ht="12.75">
      <c r="A53" s="89" t="s">
        <v>353</v>
      </c>
      <c r="B53" s="322"/>
      <c r="C53" s="323"/>
      <c r="D53" s="451">
        <v>6186</v>
      </c>
      <c r="E53" s="323"/>
      <c r="F53" s="323"/>
      <c r="G53" s="342">
        <f t="shared" si="4"/>
        <v>6186</v>
      </c>
      <c r="H53" s="97"/>
      <c r="I53" s="322">
        <v>51625</v>
      </c>
      <c r="J53" s="323"/>
      <c r="K53" s="323">
        <v>685</v>
      </c>
      <c r="L53" s="323"/>
      <c r="M53" s="323"/>
      <c r="N53" s="66">
        <f t="shared" si="3"/>
        <v>52310</v>
      </c>
    </row>
    <row r="54" spans="1:14" ht="12.75">
      <c r="A54" s="89" t="s">
        <v>354</v>
      </c>
      <c r="B54" s="322"/>
      <c r="C54" s="401"/>
      <c r="D54" s="323">
        <v>77375</v>
      </c>
      <c r="E54" s="323"/>
      <c r="F54" s="323"/>
      <c r="G54" s="342">
        <f t="shared" si="4"/>
        <v>77375</v>
      </c>
      <c r="H54" s="97"/>
      <c r="I54" s="322"/>
      <c r="J54" s="323">
        <v>56771</v>
      </c>
      <c r="K54" s="323">
        <v>74148</v>
      </c>
      <c r="L54" s="323"/>
      <c r="M54" s="323"/>
      <c r="N54" s="66">
        <f t="shared" si="3"/>
        <v>130919</v>
      </c>
    </row>
    <row r="55" spans="1:14" ht="12.75">
      <c r="A55" s="89" t="s">
        <v>355</v>
      </c>
      <c r="B55" s="322"/>
      <c r="C55" s="323"/>
      <c r="D55" s="323">
        <v>8991</v>
      </c>
      <c r="E55" s="323"/>
      <c r="F55" s="323"/>
      <c r="G55" s="342">
        <f t="shared" si="4"/>
        <v>8991</v>
      </c>
      <c r="H55" s="97"/>
      <c r="I55" s="322"/>
      <c r="J55" s="323"/>
      <c r="K55" s="323"/>
      <c r="L55" s="323"/>
      <c r="M55" s="323"/>
      <c r="N55" s="66">
        <f t="shared" si="3"/>
        <v>0</v>
      </c>
    </row>
    <row r="56" spans="1:14" ht="12.75">
      <c r="A56" s="89" t="s">
        <v>356</v>
      </c>
      <c r="B56" s="322"/>
      <c r="C56" s="323"/>
      <c r="D56" s="323">
        <v>184</v>
      </c>
      <c r="E56" s="323"/>
      <c r="F56" s="323"/>
      <c r="G56" s="342">
        <f t="shared" si="4"/>
        <v>184</v>
      </c>
      <c r="H56" s="97"/>
      <c r="I56" s="322">
        <v>3072</v>
      </c>
      <c r="J56" s="323">
        <v>1400</v>
      </c>
      <c r="K56" s="323">
        <v>38628</v>
      </c>
      <c r="L56" s="323"/>
      <c r="M56" s="323"/>
      <c r="N56" s="66">
        <f t="shared" si="3"/>
        <v>43100</v>
      </c>
    </row>
    <row r="57" spans="1:14" ht="12.75">
      <c r="A57" s="89" t="s">
        <v>357</v>
      </c>
      <c r="B57" s="322"/>
      <c r="C57" s="323"/>
      <c r="D57" s="451">
        <v>159948</v>
      </c>
      <c r="E57" s="323"/>
      <c r="F57" s="323"/>
      <c r="G57" s="342">
        <f t="shared" si="4"/>
        <v>159948</v>
      </c>
      <c r="H57" s="97"/>
      <c r="I57" s="322"/>
      <c r="J57" s="323"/>
      <c r="K57" s="323"/>
      <c r="L57" s="323"/>
      <c r="M57" s="323"/>
      <c r="N57" s="66">
        <f t="shared" si="3"/>
        <v>0</v>
      </c>
    </row>
    <row r="58" spans="1:14" ht="12.75">
      <c r="A58" s="89" t="s">
        <v>358</v>
      </c>
      <c r="B58" s="322"/>
      <c r="C58" s="323"/>
      <c r="D58" s="323"/>
      <c r="E58" s="323"/>
      <c r="F58" s="323"/>
      <c r="G58" s="342">
        <f t="shared" si="4"/>
        <v>0</v>
      </c>
      <c r="H58" s="97"/>
      <c r="I58" s="322"/>
      <c r="J58" s="323"/>
      <c r="K58" s="451">
        <v>147739</v>
      </c>
      <c r="L58" s="323"/>
      <c r="M58" s="323"/>
      <c r="N58" s="66">
        <f t="shared" si="3"/>
        <v>147739</v>
      </c>
    </row>
    <row r="59" spans="1:14" ht="12.75">
      <c r="A59" s="89" t="s">
        <v>359</v>
      </c>
      <c r="B59" s="322"/>
      <c r="C59" s="323"/>
      <c r="D59" s="323"/>
      <c r="E59" s="323"/>
      <c r="F59" s="323"/>
      <c r="G59" s="342">
        <f t="shared" si="4"/>
        <v>0</v>
      </c>
      <c r="H59" s="97"/>
      <c r="I59" s="322"/>
      <c r="J59" s="323"/>
      <c r="K59" s="451">
        <v>4327</v>
      </c>
      <c r="L59" s="323"/>
      <c r="M59" s="323"/>
      <c r="N59" s="66">
        <f t="shared" si="3"/>
        <v>4327</v>
      </c>
    </row>
    <row r="60" spans="1:14" ht="12.75">
      <c r="A60" s="89" t="s">
        <v>360</v>
      </c>
      <c r="B60" s="322"/>
      <c r="C60" s="323"/>
      <c r="D60" s="323"/>
      <c r="E60" s="323"/>
      <c r="F60" s="323"/>
      <c r="G60" s="342">
        <f t="shared" si="4"/>
        <v>0</v>
      </c>
      <c r="H60" s="97"/>
      <c r="I60" s="322"/>
      <c r="J60" s="323"/>
      <c r="K60" s="451">
        <v>22302</v>
      </c>
      <c r="L60" s="323"/>
      <c r="M60" s="323"/>
      <c r="N60" s="66">
        <f t="shared" si="3"/>
        <v>22302</v>
      </c>
    </row>
    <row r="61" spans="1:14" ht="12.75">
      <c r="A61" s="89" t="s">
        <v>361</v>
      </c>
      <c r="B61" s="322"/>
      <c r="C61" s="323"/>
      <c r="D61" s="323"/>
      <c r="E61" s="323"/>
      <c r="F61" s="323"/>
      <c r="G61" s="342">
        <f t="shared" si="4"/>
        <v>0</v>
      </c>
      <c r="H61" s="97"/>
      <c r="I61" s="322"/>
      <c r="J61" s="323"/>
      <c r="K61" s="451">
        <v>1676</v>
      </c>
      <c r="L61" s="323"/>
      <c r="M61" s="323"/>
      <c r="N61" s="66">
        <f t="shared" si="3"/>
        <v>1676</v>
      </c>
    </row>
    <row r="62" spans="1:14" ht="12.75">
      <c r="A62" s="89" t="s">
        <v>362</v>
      </c>
      <c r="B62" s="322"/>
      <c r="C62" s="323"/>
      <c r="D62" s="323"/>
      <c r="E62" s="323"/>
      <c r="F62" s="323"/>
      <c r="G62" s="342">
        <f t="shared" si="4"/>
        <v>0</v>
      </c>
      <c r="H62" s="97"/>
      <c r="I62" s="322">
        <v>2516</v>
      </c>
      <c r="J62" s="323"/>
      <c r="K62" s="451">
        <v>14928</v>
      </c>
      <c r="L62" s="323"/>
      <c r="M62" s="323"/>
      <c r="N62" s="66">
        <f t="shared" si="3"/>
        <v>17444</v>
      </c>
    </row>
    <row r="63" spans="1:14" ht="12.75">
      <c r="A63" s="89" t="s">
        <v>363</v>
      </c>
      <c r="B63" s="322"/>
      <c r="C63" s="323"/>
      <c r="D63" s="323"/>
      <c r="E63" s="323"/>
      <c r="F63" s="323"/>
      <c r="G63" s="342">
        <f t="shared" si="4"/>
        <v>0</v>
      </c>
      <c r="H63" s="97"/>
      <c r="I63" s="322">
        <v>523</v>
      </c>
      <c r="J63" s="323"/>
      <c r="K63" s="451">
        <v>2595</v>
      </c>
      <c r="L63" s="323"/>
      <c r="M63" s="323"/>
      <c r="N63" s="66">
        <f t="shared" si="3"/>
        <v>3118</v>
      </c>
    </row>
    <row r="64" spans="1:14" ht="12.75">
      <c r="A64" s="89" t="s">
        <v>364</v>
      </c>
      <c r="B64" s="322"/>
      <c r="C64" s="323"/>
      <c r="D64" s="451">
        <v>23072</v>
      </c>
      <c r="E64" s="323"/>
      <c r="F64" s="323"/>
      <c r="G64" s="342">
        <f t="shared" si="4"/>
        <v>23072</v>
      </c>
      <c r="H64" s="97"/>
      <c r="I64" s="322"/>
      <c r="J64" s="323"/>
      <c r="K64" s="451">
        <v>23072</v>
      </c>
      <c r="L64" s="323"/>
      <c r="M64" s="323"/>
      <c r="N64" s="66">
        <f t="shared" si="3"/>
        <v>23072</v>
      </c>
    </row>
    <row r="65" spans="1:14" ht="12.75">
      <c r="A65" s="89" t="s">
        <v>365</v>
      </c>
      <c r="B65" s="322"/>
      <c r="C65" s="323"/>
      <c r="D65" s="323"/>
      <c r="E65" s="323"/>
      <c r="F65" s="323"/>
      <c r="G65" s="342">
        <f t="shared" si="4"/>
        <v>0</v>
      </c>
      <c r="H65" s="97"/>
      <c r="I65" s="322"/>
      <c r="J65" s="323"/>
      <c r="K65" s="323">
        <v>2000</v>
      </c>
      <c r="L65" s="323"/>
      <c r="M65" s="323"/>
      <c r="N65" s="66">
        <f t="shared" si="3"/>
        <v>2000</v>
      </c>
    </row>
    <row r="66" spans="1:14" ht="12.75">
      <c r="A66" s="89" t="s">
        <v>366</v>
      </c>
      <c r="B66" s="322"/>
      <c r="C66" s="323"/>
      <c r="D66" s="323"/>
      <c r="E66" s="323"/>
      <c r="F66" s="323"/>
      <c r="G66" s="342">
        <f t="shared" si="4"/>
        <v>0</v>
      </c>
      <c r="H66" s="97"/>
      <c r="I66" s="322"/>
      <c r="J66" s="323"/>
      <c r="K66" s="451">
        <v>1164</v>
      </c>
      <c r="L66" s="323"/>
      <c r="M66" s="323"/>
      <c r="N66" s="66">
        <f t="shared" si="3"/>
        <v>1164</v>
      </c>
    </row>
    <row r="67" spans="1:14" ht="12.75">
      <c r="A67" s="89" t="s">
        <v>367</v>
      </c>
      <c r="B67" s="322"/>
      <c r="C67" s="323"/>
      <c r="D67" s="323"/>
      <c r="E67" s="323"/>
      <c r="F67" s="323"/>
      <c r="G67" s="342">
        <f t="shared" si="4"/>
        <v>0</v>
      </c>
      <c r="H67" s="97"/>
      <c r="I67" s="322"/>
      <c r="J67" s="323"/>
      <c r="K67" s="451">
        <v>1010</v>
      </c>
      <c r="L67" s="323"/>
      <c r="M67" s="323"/>
      <c r="N67" s="66">
        <f t="shared" si="3"/>
        <v>1010</v>
      </c>
    </row>
    <row r="68" spans="1:14" ht="12.75">
      <c r="A68" s="89" t="s">
        <v>368</v>
      </c>
      <c r="B68" s="322"/>
      <c r="C68" s="323"/>
      <c r="D68" s="451">
        <v>2709</v>
      </c>
      <c r="E68" s="323"/>
      <c r="F68" s="323"/>
      <c r="G68" s="342">
        <f t="shared" si="4"/>
        <v>2709</v>
      </c>
      <c r="H68" s="97"/>
      <c r="I68" s="322"/>
      <c r="J68" s="323"/>
      <c r="K68" s="451">
        <v>2709</v>
      </c>
      <c r="L68" s="323"/>
      <c r="M68" s="323"/>
      <c r="N68" s="66">
        <f t="shared" si="3"/>
        <v>2709</v>
      </c>
    </row>
    <row r="69" spans="1:14" ht="12.75">
      <c r="A69" s="89" t="s">
        <v>369</v>
      </c>
      <c r="B69" s="322"/>
      <c r="C69" s="323"/>
      <c r="D69" s="323"/>
      <c r="E69" s="323"/>
      <c r="F69" s="323"/>
      <c r="G69" s="342">
        <f t="shared" si="4"/>
        <v>0</v>
      </c>
      <c r="H69" s="97"/>
      <c r="I69" s="322"/>
      <c r="J69" s="323"/>
      <c r="K69" s="323">
        <v>3500</v>
      </c>
      <c r="L69" s="323"/>
      <c r="M69" s="323"/>
      <c r="N69" s="66">
        <f t="shared" si="3"/>
        <v>3500</v>
      </c>
    </row>
    <row r="70" spans="1:14" ht="12.75">
      <c r="A70" s="89" t="s">
        <v>370</v>
      </c>
      <c r="B70" s="322"/>
      <c r="C70" s="323"/>
      <c r="D70" s="323">
        <v>1200</v>
      </c>
      <c r="E70" s="323"/>
      <c r="F70" s="323"/>
      <c r="G70" s="342">
        <f t="shared" si="4"/>
        <v>1200</v>
      </c>
      <c r="H70" s="97"/>
      <c r="I70" s="322"/>
      <c r="J70" s="323"/>
      <c r="K70" s="323">
        <v>3000</v>
      </c>
      <c r="L70" s="323"/>
      <c r="M70" s="323"/>
      <c r="N70" s="66">
        <f t="shared" si="3"/>
        <v>3000</v>
      </c>
    </row>
    <row r="71" spans="1:14" ht="12.75">
      <c r="A71" s="89" t="s">
        <v>371</v>
      </c>
      <c r="B71" s="322"/>
      <c r="C71" s="323"/>
      <c r="D71" s="323"/>
      <c r="E71" s="323"/>
      <c r="F71" s="323"/>
      <c r="G71" s="342">
        <f t="shared" si="4"/>
        <v>0</v>
      </c>
      <c r="H71" s="97"/>
      <c r="I71" s="322"/>
      <c r="J71" s="323"/>
      <c r="K71" s="407">
        <v>6432</v>
      </c>
      <c r="L71" s="323"/>
      <c r="M71" s="323"/>
      <c r="N71" s="66">
        <f t="shared" si="3"/>
        <v>6432</v>
      </c>
    </row>
    <row r="72" spans="1:14" ht="12.75">
      <c r="A72" s="325" t="s">
        <v>372</v>
      </c>
      <c r="B72" s="322"/>
      <c r="C72" s="323"/>
      <c r="D72" s="323">
        <v>33329</v>
      </c>
      <c r="E72" s="323"/>
      <c r="F72" s="323"/>
      <c r="G72" s="342">
        <f t="shared" si="4"/>
        <v>33329</v>
      </c>
      <c r="H72" s="97"/>
      <c r="I72" s="322"/>
      <c r="J72" s="323"/>
      <c r="K72" s="323"/>
      <c r="L72" s="323"/>
      <c r="M72" s="323"/>
      <c r="N72" s="66">
        <f t="shared" si="3"/>
        <v>0</v>
      </c>
    </row>
    <row r="73" spans="1:14" ht="12.75">
      <c r="A73" s="324" t="s">
        <v>373</v>
      </c>
      <c r="B73" s="322"/>
      <c r="C73" s="323"/>
      <c r="D73" s="323"/>
      <c r="E73" s="323"/>
      <c r="F73" s="323"/>
      <c r="G73" s="342">
        <f t="shared" si="4"/>
        <v>0</v>
      </c>
      <c r="H73" s="97"/>
      <c r="I73" s="322">
        <v>339</v>
      </c>
      <c r="J73" s="323"/>
      <c r="K73" s="323"/>
      <c r="L73" s="323"/>
      <c r="M73" s="323"/>
      <c r="N73" s="66">
        <f t="shared" si="3"/>
        <v>339</v>
      </c>
    </row>
    <row r="74" spans="1:14" ht="12.75">
      <c r="A74" s="89" t="s">
        <v>375</v>
      </c>
      <c r="B74" s="322"/>
      <c r="C74" s="323"/>
      <c r="D74" s="323"/>
      <c r="E74" s="323"/>
      <c r="F74" s="323"/>
      <c r="G74" s="342">
        <f t="shared" si="4"/>
        <v>0</v>
      </c>
      <c r="H74" s="97"/>
      <c r="I74" s="322"/>
      <c r="J74" s="323"/>
      <c r="K74" s="323">
        <v>15950</v>
      </c>
      <c r="L74" s="323"/>
      <c r="M74" s="323"/>
      <c r="N74" s="66">
        <f t="shared" si="3"/>
        <v>15950</v>
      </c>
    </row>
    <row r="75" spans="1:14" ht="12.75">
      <c r="A75" s="89" t="s">
        <v>376</v>
      </c>
      <c r="B75" s="322">
        <v>306</v>
      </c>
      <c r="C75" s="323"/>
      <c r="D75" s="323"/>
      <c r="E75" s="323"/>
      <c r="F75" s="323"/>
      <c r="G75" s="334">
        <f t="shared" si="4"/>
        <v>306</v>
      </c>
      <c r="H75" s="97"/>
      <c r="I75" s="322">
        <v>3099</v>
      </c>
      <c r="J75" s="323"/>
      <c r="K75" s="323"/>
      <c r="L75" s="323"/>
      <c r="M75" s="323"/>
      <c r="N75" s="66">
        <f t="shared" si="3"/>
        <v>3099</v>
      </c>
    </row>
    <row r="76" spans="1:14" ht="13.5" thickBot="1">
      <c r="A76" s="89" t="s">
        <v>374</v>
      </c>
      <c r="B76" s="322"/>
      <c r="C76" s="323"/>
      <c r="D76" s="323">
        <v>2827</v>
      </c>
      <c r="E76" s="323"/>
      <c r="F76" s="323"/>
      <c r="G76" s="343">
        <f t="shared" si="4"/>
        <v>2827</v>
      </c>
      <c r="H76" s="97"/>
      <c r="I76" s="322">
        <v>2827</v>
      </c>
      <c r="J76" s="323"/>
      <c r="K76" s="323"/>
      <c r="L76" s="323"/>
      <c r="M76" s="323"/>
      <c r="N76" s="340">
        <f t="shared" si="3"/>
        <v>2827</v>
      </c>
    </row>
    <row r="77" spans="1:14" ht="12.75">
      <c r="A77" s="91" t="s">
        <v>9</v>
      </c>
      <c r="B77" s="341">
        <f>SUM(B9:B12,B20:B30,B35,B39:B46,B50:B76)</f>
        <v>829142</v>
      </c>
      <c r="C77" s="341">
        <f>SUM(C9:C12,C20:C30,C35,C39:C46,C50:C76)</f>
        <v>34700</v>
      </c>
      <c r="D77" s="341">
        <f>SUM(D9:D12,D19:D30,D35,D39:D46,D50:D76,D34)</f>
        <v>1653598</v>
      </c>
      <c r="E77" s="341">
        <f>SUM(E9:E12,E20:E30,E35,E39:E46,E50:E76)</f>
        <v>873691</v>
      </c>
      <c r="F77" s="341">
        <f>SUM(F9:F12,F20:F29,F30,F35,F39:F46,F50:F76)</f>
        <v>146233</v>
      </c>
      <c r="G77" s="341">
        <f>SUM(G9:G12,G19:G30,G39:G46,G50:G57,G58:G76,G34)</f>
        <v>3537364</v>
      </c>
      <c r="H77" s="341">
        <f>SUM(H9:H12,H20:H30,H39:H46,H50:H57,H58:H76)</f>
        <v>0</v>
      </c>
      <c r="I77" s="341">
        <f>SUM(I9:I12,I19:I30,I35,I39:I46,I50:I76,I34)</f>
        <v>588441</v>
      </c>
      <c r="J77" s="341">
        <f>SUM(J9:J12,J19:J30,J35,J39:J46,J50:J76)</f>
        <v>207082</v>
      </c>
      <c r="K77" s="341">
        <f>SUM(K9:K12,K19:K30,K35,K39:K46,K50:K76)</f>
        <v>1595420</v>
      </c>
      <c r="L77" s="341">
        <f>SUM(L9:L12,L19:L30,L35,L39:L46,L50:L76)</f>
        <v>1132321</v>
      </c>
      <c r="M77" s="341">
        <f>SUM(M9:M12,M19:M30,M35,M39:M46,M50:M76)</f>
        <v>14100</v>
      </c>
      <c r="N77" s="426">
        <f>SUM(N9:N12,N19:N30,N35,N39:N46,N50:N76,N34)</f>
        <v>3537364</v>
      </c>
    </row>
    <row r="78" spans="1:14" ht="12.75">
      <c r="A78" s="90" t="s">
        <v>123</v>
      </c>
      <c r="B78" s="68"/>
      <c r="C78" s="64"/>
      <c r="D78" s="64"/>
      <c r="E78" s="64"/>
      <c r="F78" s="64"/>
      <c r="G78" s="66"/>
      <c r="H78" s="98"/>
      <c r="I78" s="67"/>
      <c r="J78" s="74"/>
      <c r="K78" s="64">
        <v>1201267</v>
      </c>
      <c r="L78" s="64"/>
      <c r="M78" s="64"/>
      <c r="N78" s="65">
        <f>SUM(I78:M78)</f>
        <v>1201267</v>
      </c>
    </row>
    <row r="79" spans="1:14" ht="13.5" thickBot="1">
      <c r="A79" s="427" t="s">
        <v>124</v>
      </c>
      <c r="B79" s="428">
        <f aca="true" t="shared" si="5" ref="B79:N79">B77-B78</f>
        <v>829142</v>
      </c>
      <c r="C79" s="75">
        <f t="shared" si="5"/>
        <v>34700</v>
      </c>
      <c r="D79" s="75">
        <f t="shared" si="5"/>
        <v>1653598</v>
      </c>
      <c r="E79" s="75">
        <f t="shared" si="5"/>
        <v>873691</v>
      </c>
      <c r="F79" s="75">
        <f t="shared" si="5"/>
        <v>146233</v>
      </c>
      <c r="G79" s="429">
        <f t="shared" si="5"/>
        <v>3537364</v>
      </c>
      <c r="H79" s="430">
        <f t="shared" si="5"/>
        <v>0</v>
      </c>
      <c r="I79" s="428">
        <f t="shared" si="5"/>
        <v>588441</v>
      </c>
      <c r="J79" s="75">
        <f t="shared" si="5"/>
        <v>207082</v>
      </c>
      <c r="K79" s="75">
        <f t="shared" si="5"/>
        <v>394153</v>
      </c>
      <c r="L79" s="75">
        <f t="shared" si="5"/>
        <v>1132321</v>
      </c>
      <c r="M79" s="75">
        <f t="shared" si="5"/>
        <v>14100</v>
      </c>
      <c r="N79" s="431">
        <f t="shared" si="5"/>
        <v>2336097</v>
      </c>
    </row>
    <row r="80" spans="1:14" ht="12.75">
      <c r="A80" s="279"/>
      <c r="B80" s="280"/>
      <c r="C80" s="280"/>
      <c r="D80" s="280"/>
      <c r="E80" s="280"/>
      <c r="F80" s="280"/>
      <c r="G80" s="108"/>
      <c r="H80" s="108"/>
      <c r="I80" s="385"/>
      <c r="J80" s="280"/>
      <c r="K80" s="386"/>
      <c r="L80" s="385"/>
      <c r="M80" s="385"/>
      <c r="N80" s="281"/>
    </row>
    <row r="81" spans="1:14" ht="12.75">
      <c r="A81" s="279"/>
      <c r="B81" s="280"/>
      <c r="C81" s="280"/>
      <c r="D81" s="280"/>
      <c r="E81" s="280"/>
      <c r="F81" s="280"/>
      <c r="G81" s="108"/>
      <c r="H81" s="108"/>
      <c r="I81" s="280"/>
      <c r="J81" s="280"/>
      <c r="K81" s="386"/>
      <c r="L81" s="385"/>
      <c r="M81" s="385"/>
      <c r="N81" s="281"/>
    </row>
    <row r="82" spans="1:14" ht="12.75">
      <c r="A82" s="279"/>
      <c r="B82" s="280"/>
      <c r="C82" s="280"/>
      <c r="D82" s="280"/>
      <c r="E82" s="280"/>
      <c r="F82" s="280"/>
      <c r="G82" s="108"/>
      <c r="H82" s="108"/>
      <c r="I82" s="381"/>
      <c r="J82" s="280"/>
      <c r="K82" s="281"/>
      <c r="L82" s="280"/>
      <c r="M82" s="280"/>
      <c r="N82" s="281"/>
    </row>
    <row r="83" spans="1:14" ht="12.75">
      <c r="A83" s="279"/>
      <c r="B83" s="280"/>
      <c r="C83" s="280"/>
      <c r="D83" s="280"/>
      <c r="E83" s="280"/>
      <c r="F83" s="280"/>
      <c r="G83" s="108"/>
      <c r="H83" s="108"/>
      <c r="I83" s="280"/>
      <c r="J83" s="280"/>
      <c r="K83" s="281"/>
      <c r="L83" s="280"/>
      <c r="M83" s="280"/>
      <c r="N83" s="281"/>
    </row>
    <row r="84" spans="1:14" ht="12.75">
      <c r="A84" s="279"/>
      <c r="B84" s="280"/>
      <c r="C84" s="280"/>
      <c r="D84" s="280"/>
      <c r="E84" s="280"/>
      <c r="F84" s="280"/>
      <c r="G84" s="108"/>
      <c r="H84" s="108"/>
      <c r="I84" s="280"/>
      <c r="J84" s="280"/>
      <c r="K84" s="281"/>
      <c r="L84" s="280"/>
      <c r="M84" s="280"/>
      <c r="N84" s="281"/>
    </row>
    <row r="85" spans="1:14" ht="12.75">
      <c r="A85" s="279"/>
      <c r="B85" s="280"/>
      <c r="C85" s="280"/>
      <c r="D85" s="280"/>
      <c r="E85" s="280"/>
      <c r="F85" s="280"/>
      <c r="G85" s="108"/>
      <c r="H85" s="108"/>
      <c r="I85" s="280"/>
      <c r="J85" s="280"/>
      <c r="K85" s="281"/>
      <c r="L85" s="280"/>
      <c r="M85" s="280"/>
      <c r="N85" s="281"/>
    </row>
    <row r="86" spans="1:14" ht="12.75">
      <c r="A86" s="279"/>
      <c r="B86" s="280"/>
      <c r="C86" s="280"/>
      <c r="D86" s="280"/>
      <c r="E86" s="280"/>
      <c r="F86" s="280"/>
      <c r="G86" s="108"/>
      <c r="H86" s="108"/>
      <c r="I86" s="280"/>
      <c r="J86" s="280"/>
      <c r="K86" s="281"/>
      <c r="L86" s="280"/>
      <c r="M86" s="280"/>
      <c r="N86" s="281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7"/>
  <dimension ref="A1:E93"/>
  <sheetViews>
    <sheetView workbookViewId="0" topLeftCell="A1">
      <selection activeCell="A2" sqref="A2:E2"/>
    </sheetView>
  </sheetViews>
  <sheetFormatPr defaultColWidth="9.140625" defaultRowHeight="12.75"/>
  <cols>
    <col min="1" max="1" width="4.421875" style="247" customWidth="1"/>
    <col min="2" max="2" width="5.8515625" style="247" customWidth="1"/>
    <col min="3" max="3" width="54.8515625" style="247" customWidth="1"/>
    <col min="4" max="4" width="14.140625" style="247" customWidth="1"/>
    <col min="5" max="5" width="14.57421875" style="247" customWidth="1"/>
    <col min="6" max="16384" width="10.28125" style="247" customWidth="1"/>
  </cols>
  <sheetData>
    <row r="1" spans="3:5" s="241" customFormat="1" ht="27.75" customHeight="1">
      <c r="C1" s="483" t="s">
        <v>470</v>
      </c>
      <c r="D1" s="484"/>
      <c r="E1" s="484"/>
    </row>
    <row r="2" spans="1:5" s="243" customFormat="1" ht="46.5" customHeight="1">
      <c r="A2" s="485" t="s">
        <v>203</v>
      </c>
      <c r="B2" s="486"/>
      <c r="C2" s="486"/>
      <c r="D2" s="486"/>
      <c r="E2" s="486"/>
    </row>
    <row r="3" s="241" customFormat="1" ht="36" customHeight="1" thickBot="1">
      <c r="E3" s="242" t="s">
        <v>204</v>
      </c>
    </row>
    <row r="4" spans="1:5" s="244" customFormat="1" ht="12.75" customHeight="1">
      <c r="A4" s="487" t="s">
        <v>205</v>
      </c>
      <c r="B4" s="478" t="s">
        <v>206</v>
      </c>
      <c r="C4" s="478"/>
      <c r="D4" s="490" t="s">
        <v>410</v>
      </c>
      <c r="E4" s="491"/>
    </row>
    <row r="5" spans="1:5" s="244" customFormat="1" ht="12.75">
      <c r="A5" s="488"/>
      <c r="B5" s="489"/>
      <c r="C5" s="489"/>
      <c r="D5" s="492"/>
      <c r="E5" s="493"/>
    </row>
    <row r="6" spans="1:5" ht="15" customHeight="1">
      <c r="A6" s="245" t="s">
        <v>207</v>
      </c>
      <c r="B6" s="246" t="s">
        <v>208</v>
      </c>
      <c r="C6" s="246"/>
      <c r="D6" s="290"/>
      <c r="E6" s="295">
        <f>SUM(E7:E14)</f>
        <v>2777</v>
      </c>
    </row>
    <row r="7" spans="1:5" ht="15" customHeight="1">
      <c r="A7" s="248" t="s">
        <v>209</v>
      </c>
      <c r="B7" s="249"/>
      <c r="C7" s="250" t="s">
        <v>210</v>
      </c>
      <c r="D7" s="249"/>
      <c r="E7" s="295"/>
    </row>
    <row r="8" spans="1:5" ht="15" customHeight="1">
      <c r="A8" s="248" t="s">
        <v>211</v>
      </c>
      <c r="B8" s="249"/>
      <c r="C8" s="250" t="s">
        <v>212</v>
      </c>
      <c r="D8" s="249"/>
      <c r="E8" s="296"/>
    </row>
    <row r="9" spans="1:5" ht="15" customHeight="1">
      <c r="A9" s="248" t="s">
        <v>213</v>
      </c>
      <c r="B9" s="249"/>
      <c r="C9" s="250" t="s">
        <v>214</v>
      </c>
      <c r="D9" s="249"/>
      <c r="E9" s="297"/>
    </row>
    <row r="10" spans="1:5" ht="15" customHeight="1">
      <c r="A10" s="251" t="s">
        <v>215</v>
      </c>
      <c r="B10" s="252"/>
      <c r="C10" s="253" t="s">
        <v>216</v>
      </c>
      <c r="D10" s="252"/>
      <c r="E10" s="298"/>
    </row>
    <row r="11" spans="1:5" ht="15" customHeight="1">
      <c r="A11" s="254" t="s">
        <v>217</v>
      </c>
      <c r="B11" s="252"/>
      <c r="C11" s="253" t="s">
        <v>218</v>
      </c>
      <c r="D11" s="252"/>
      <c r="E11" s="299">
        <v>2777</v>
      </c>
    </row>
    <row r="12" spans="1:5" ht="15" customHeight="1">
      <c r="A12" s="255"/>
      <c r="B12" s="256"/>
      <c r="C12" s="257" t="s">
        <v>219</v>
      </c>
      <c r="D12" s="256"/>
      <c r="E12" s="300"/>
    </row>
    <row r="13" spans="1:5" ht="15" customHeight="1">
      <c r="A13" s="254" t="s">
        <v>220</v>
      </c>
      <c r="B13" s="252"/>
      <c r="C13" s="253" t="s">
        <v>221</v>
      </c>
      <c r="D13" s="252"/>
      <c r="E13" s="299"/>
    </row>
    <row r="14" spans="1:5" ht="15" customHeight="1">
      <c r="A14" s="248" t="s">
        <v>222</v>
      </c>
      <c r="B14" s="249"/>
      <c r="C14" s="250" t="s">
        <v>223</v>
      </c>
      <c r="D14" s="249"/>
      <c r="E14" s="295"/>
    </row>
    <row r="15" spans="1:5" ht="15" customHeight="1">
      <c r="A15" s="258" t="s">
        <v>224</v>
      </c>
      <c r="B15" s="259" t="s">
        <v>225</v>
      </c>
      <c r="C15" s="260"/>
      <c r="D15" s="259"/>
      <c r="E15" s="299"/>
    </row>
    <row r="16" spans="1:5" ht="15" customHeight="1">
      <c r="A16" s="258"/>
      <c r="B16" s="259" t="s">
        <v>226</v>
      </c>
      <c r="C16" s="260"/>
      <c r="D16" s="259"/>
      <c r="E16" s="299"/>
    </row>
    <row r="17" spans="1:5" ht="15" customHeight="1">
      <c r="A17" s="245" t="s">
        <v>227</v>
      </c>
      <c r="B17" s="246" t="s">
        <v>228</v>
      </c>
      <c r="C17" s="246"/>
      <c r="D17" s="290"/>
      <c r="E17" s="295"/>
    </row>
    <row r="18" spans="1:5" ht="15" customHeight="1">
      <c r="A18" s="245" t="s">
        <v>229</v>
      </c>
      <c r="B18" s="246" t="s">
        <v>230</v>
      </c>
      <c r="C18" s="246"/>
      <c r="D18" s="290"/>
      <c r="E18" s="391">
        <v>413160</v>
      </c>
    </row>
    <row r="19" spans="1:5" ht="15" customHeight="1">
      <c r="A19" s="248" t="s">
        <v>231</v>
      </c>
      <c r="B19" s="249" t="s">
        <v>232</v>
      </c>
      <c r="C19" s="250" t="s">
        <v>233</v>
      </c>
      <c r="D19" s="249"/>
      <c r="E19" s="295">
        <v>10000</v>
      </c>
    </row>
    <row r="20" spans="1:5" ht="15" customHeight="1">
      <c r="A20" s="245" t="s">
        <v>234</v>
      </c>
      <c r="B20" s="246" t="s">
        <v>235</v>
      </c>
      <c r="C20" s="246"/>
      <c r="D20" s="290"/>
      <c r="E20" s="295">
        <v>1500</v>
      </c>
    </row>
    <row r="21" spans="1:5" ht="15" customHeight="1">
      <c r="A21" s="245" t="s">
        <v>236</v>
      </c>
      <c r="B21" s="246" t="s">
        <v>237</v>
      </c>
      <c r="C21" s="246"/>
      <c r="D21" s="290"/>
      <c r="E21" s="295"/>
    </row>
    <row r="22" spans="1:5" ht="15" customHeight="1">
      <c r="A22" s="245" t="s">
        <v>238</v>
      </c>
      <c r="B22" s="246" t="s">
        <v>239</v>
      </c>
      <c r="C22" s="246"/>
      <c r="D22" s="290"/>
      <c r="E22" s="295">
        <v>32200</v>
      </c>
    </row>
    <row r="23" spans="1:5" ht="15" customHeight="1">
      <c r="A23" s="248" t="s">
        <v>240</v>
      </c>
      <c r="B23" s="249" t="s">
        <v>232</v>
      </c>
      <c r="C23" s="250" t="s">
        <v>241</v>
      </c>
      <c r="D23" s="249"/>
      <c r="E23" s="295"/>
    </row>
    <row r="24" spans="1:5" ht="15" customHeight="1">
      <c r="A24" s="245" t="s">
        <v>242</v>
      </c>
      <c r="B24" s="246" t="s">
        <v>243</v>
      </c>
      <c r="C24" s="246"/>
      <c r="D24" s="290"/>
      <c r="E24" s="295">
        <v>137</v>
      </c>
    </row>
    <row r="25" spans="1:5" ht="15" customHeight="1">
      <c r="A25" s="245" t="s">
        <v>244</v>
      </c>
      <c r="B25" s="246" t="s">
        <v>245</v>
      </c>
      <c r="C25" s="246"/>
      <c r="D25" s="290"/>
      <c r="E25" s="391">
        <v>51755</v>
      </c>
    </row>
    <row r="26" spans="1:5" ht="15" customHeight="1">
      <c r="A26" s="254" t="s">
        <v>246</v>
      </c>
      <c r="B26" s="252" t="s">
        <v>232</v>
      </c>
      <c r="C26" s="253" t="s">
        <v>384</v>
      </c>
      <c r="D26" s="252"/>
      <c r="E26" s="299"/>
    </row>
    <row r="27" spans="1:5" ht="15" customHeight="1">
      <c r="A27" s="248" t="s">
        <v>247</v>
      </c>
      <c r="B27" s="249"/>
      <c r="C27" s="250" t="s">
        <v>248</v>
      </c>
      <c r="D27" s="249"/>
      <c r="E27" s="295"/>
    </row>
    <row r="28" spans="1:5" ht="15" customHeight="1">
      <c r="A28" s="245" t="s">
        <v>249</v>
      </c>
      <c r="B28" s="246" t="s">
        <v>250</v>
      </c>
      <c r="C28" s="246"/>
      <c r="D28" s="290"/>
      <c r="E28" s="295">
        <v>2250</v>
      </c>
    </row>
    <row r="29" spans="1:5" ht="15" customHeight="1">
      <c r="A29" s="245" t="s">
        <v>251</v>
      </c>
      <c r="B29" s="246" t="s">
        <v>252</v>
      </c>
      <c r="C29" s="246"/>
      <c r="D29" s="290"/>
      <c r="E29" s="295"/>
    </row>
    <row r="30" spans="1:5" ht="15" customHeight="1">
      <c r="A30" s="258" t="s">
        <v>253</v>
      </c>
      <c r="B30" s="259" t="s">
        <v>254</v>
      </c>
      <c r="C30" s="260"/>
      <c r="D30" s="259"/>
      <c r="E30" s="299"/>
    </row>
    <row r="31" spans="1:5" ht="15" customHeight="1">
      <c r="A31" s="261"/>
      <c r="B31" s="262" t="s">
        <v>255</v>
      </c>
      <c r="C31" s="263"/>
      <c r="D31" s="262"/>
      <c r="E31" s="300"/>
    </row>
    <row r="32" spans="1:5" ht="15" customHeight="1">
      <c r="A32" s="245" t="s">
        <v>256</v>
      </c>
      <c r="B32" s="246" t="s">
        <v>257</v>
      </c>
      <c r="C32" s="246"/>
      <c r="D32" s="290"/>
      <c r="E32" s="391">
        <v>32413</v>
      </c>
    </row>
    <row r="33" spans="1:5" ht="15" customHeight="1">
      <c r="A33" s="258" t="s">
        <v>258</v>
      </c>
      <c r="B33" s="259" t="s">
        <v>259</v>
      </c>
      <c r="C33" s="260"/>
      <c r="D33" s="259"/>
      <c r="E33" s="299"/>
    </row>
    <row r="34" spans="1:5" ht="15" customHeight="1">
      <c r="A34" s="261"/>
      <c r="B34" s="262" t="s">
        <v>260</v>
      </c>
      <c r="C34" s="263"/>
      <c r="D34" s="262"/>
      <c r="E34" s="300"/>
    </row>
    <row r="35" spans="1:5" ht="15" customHeight="1">
      <c r="A35" s="258" t="s">
        <v>261</v>
      </c>
      <c r="B35" s="259" t="s">
        <v>262</v>
      </c>
      <c r="C35" s="260"/>
      <c r="D35" s="259"/>
      <c r="E35" s="301">
        <f>SUM(E6,E15:E18,E20:E22,E24:E25,E28:E29,E30:E33)</f>
        <v>536192</v>
      </c>
    </row>
    <row r="36" spans="1:5" ht="15" customHeight="1">
      <c r="A36" s="261"/>
      <c r="B36" s="262" t="s">
        <v>263</v>
      </c>
      <c r="C36" s="263"/>
      <c r="D36" s="262"/>
      <c r="E36" s="300"/>
    </row>
    <row r="37" spans="1:5" ht="15" customHeight="1">
      <c r="A37" s="248" t="s">
        <v>264</v>
      </c>
      <c r="B37" s="249" t="s">
        <v>232</v>
      </c>
      <c r="C37" s="250" t="s">
        <v>265</v>
      </c>
      <c r="D37" s="249"/>
      <c r="E37" s="297">
        <f>E35-E60</f>
        <v>25143</v>
      </c>
    </row>
    <row r="38" spans="1:5" ht="15" customHeight="1" thickBot="1">
      <c r="A38" s="264"/>
      <c r="B38" s="265" t="s">
        <v>266</v>
      </c>
      <c r="C38" s="265"/>
      <c r="D38" s="291"/>
      <c r="E38" s="302"/>
    </row>
    <row r="39" spans="1:5" ht="195.75" customHeight="1">
      <c r="A39" s="266"/>
      <c r="B39" s="267"/>
      <c r="C39" s="267"/>
      <c r="D39" s="267"/>
      <c r="E39" s="267"/>
    </row>
    <row r="40" s="269" customFormat="1" ht="57" customHeight="1" thickBot="1">
      <c r="A40" s="268"/>
    </row>
    <row r="41" spans="1:5" s="269" customFormat="1" ht="12">
      <c r="A41" s="487" t="s">
        <v>205</v>
      </c>
      <c r="B41" s="478" t="s">
        <v>267</v>
      </c>
      <c r="C41" s="478"/>
      <c r="D41" s="490" t="s">
        <v>410</v>
      </c>
      <c r="E41" s="491"/>
    </row>
    <row r="42" spans="1:5" s="269" customFormat="1" ht="12.75" thickBot="1">
      <c r="A42" s="496"/>
      <c r="B42" s="479"/>
      <c r="C42" s="479"/>
      <c r="D42" s="494"/>
      <c r="E42" s="495"/>
    </row>
    <row r="43" spans="1:5" ht="15" customHeight="1">
      <c r="A43" s="284" t="s">
        <v>296</v>
      </c>
      <c r="B43" s="270" t="s">
        <v>284</v>
      </c>
      <c r="C43" s="270"/>
      <c r="D43" s="292"/>
      <c r="E43" s="449">
        <v>38612</v>
      </c>
    </row>
    <row r="44" spans="1:5" ht="15" customHeight="1">
      <c r="A44" s="248" t="s">
        <v>297</v>
      </c>
      <c r="B44" s="271" t="s">
        <v>232</v>
      </c>
      <c r="C44" s="271" t="s">
        <v>268</v>
      </c>
      <c r="D44" s="249"/>
      <c r="E44" s="295"/>
    </row>
    <row r="45" spans="1:5" ht="15" customHeight="1">
      <c r="A45" s="248" t="s">
        <v>298</v>
      </c>
      <c r="B45" s="271"/>
      <c r="C45" s="271" t="s">
        <v>269</v>
      </c>
      <c r="D45" s="249"/>
      <c r="E45" s="295"/>
    </row>
    <row r="46" spans="1:5" ht="15" customHeight="1">
      <c r="A46" s="245" t="s">
        <v>299</v>
      </c>
      <c r="B46" s="246" t="s">
        <v>285</v>
      </c>
      <c r="C46" s="246"/>
      <c r="D46" s="290"/>
      <c r="E46" s="391">
        <v>181865</v>
      </c>
    </row>
    <row r="47" spans="1:5" ht="15" customHeight="1">
      <c r="A47" s="248" t="s">
        <v>300</v>
      </c>
      <c r="B47" s="271" t="s">
        <v>232</v>
      </c>
      <c r="C47" s="271" t="s">
        <v>270</v>
      </c>
      <c r="D47" s="249"/>
      <c r="E47" s="391"/>
    </row>
    <row r="48" spans="1:5" ht="15" customHeight="1">
      <c r="A48" s="248" t="s">
        <v>301</v>
      </c>
      <c r="B48" s="271"/>
      <c r="C48" s="271" t="s">
        <v>271</v>
      </c>
      <c r="D48" s="249"/>
      <c r="E48" s="391"/>
    </row>
    <row r="49" spans="1:5" ht="15" customHeight="1">
      <c r="A49" s="245" t="s">
        <v>302</v>
      </c>
      <c r="B49" s="246" t="s">
        <v>272</v>
      </c>
      <c r="C49" s="246"/>
      <c r="D49" s="290"/>
      <c r="E49" s="391"/>
    </row>
    <row r="50" spans="1:5" ht="15" customHeight="1">
      <c r="A50" s="245" t="s">
        <v>303</v>
      </c>
      <c r="B50" s="246" t="s">
        <v>273</v>
      </c>
      <c r="C50" s="246"/>
      <c r="D50" s="290"/>
      <c r="E50" s="391">
        <v>12439</v>
      </c>
    </row>
    <row r="51" spans="1:5" ht="15" customHeight="1">
      <c r="A51" s="248" t="s">
        <v>304</v>
      </c>
      <c r="B51" s="271" t="s">
        <v>232</v>
      </c>
      <c r="C51" s="271" t="s">
        <v>274</v>
      </c>
      <c r="D51" s="249"/>
      <c r="E51" s="391"/>
    </row>
    <row r="52" spans="1:5" ht="15" customHeight="1">
      <c r="A52" s="248" t="s">
        <v>305</v>
      </c>
      <c r="B52" s="271"/>
      <c r="C52" s="271" t="s">
        <v>275</v>
      </c>
      <c r="D52" s="249"/>
      <c r="E52" s="391"/>
    </row>
    <row r="53" spans="1:5" ht="15" customHeight="1">
      <c r="A53" s="245" t="s">
        <v>306</v>
      </c>
      <c r="B53" s="246" t="s">
        <v>286</v>
      </c>
      <c r="C53" s="246"/>
      <c r="D53" s="290"/>
      <c r="E53" s="391">
        <v>256295</v>
      </c>
    </row>
    <row r="54" spans="1:5" ht="15" customHeight="1">
      <c r="A54" s="245" t="s">
        <v>307</v>
      </c>
      <c r="B54" s="246" t="s">
        <v>287</v>
      </c>
      <c r="C54" s="246"/>
      <c r="D54" s="290"/>
      <c r="E54" s="391">
        <v>18543</v>
      </c>
    </row>
    <row r="55" spans="1:5" ht="15" customHeight="1">
      <c r="A55" s="245" t="s">
        <v>308</v>
      </c>
      <c r="B55" s="246" t="s">
        <v>276</v>
      </c>
      <c r="C55" s="246"/>
      <c r="D55" s="290"/>
      <c r="E55" s="391"/>
    </row>
    <row r="56" spans="1:5" ht="15" customHeight="1">
      <c r="A56" s="248" t="s">
        <v>309</v>
      </c>
      <c r="B56" s="271" t="s">
        <v>277</v>
      </c>
      <c r="C56" s="271"/>
      <c r="D56" s="249"/>
      <c r="E56" s="391"/>
    </row>
    <row r="57" spans="1:5" ht="15" customHeight="1">
      <c r="A57" s="248" t="s">
        <v>310</v>
      </c>
      <c r="B57" s="271" t="s">
        <v>278</v>
      </c>
      <c r="C57" s="271"/>
      <c r="D57" s="249"/>
      <c r="E57" s="391"/>
    </row>
    <row r="58" spans="1:5" ht="15" customHeight="1">
      <c r="A58" s="245" t="s">
        <v>311</v>
      </c>
      <c r="B58" s="274" t="s">
        <v>279</v>
      </c>
      <c r="C58" s="271"/>
      <c r="D58" s="249"/>
      <c r="E58" s="391">
        <v>3295</v>
      </c>
    </row>
    <row r="59" spans="1:5" ht="15" customHeight="1">
      <c r="A59" s="248" t="s">
        <v>312</v>
      </c>
      <c r="B59" s="271" t="s">
        <v>280</v>
      </c>
      <c r="C59" s="271"/>
      <c r="D59" s="249"/>
      <c r="E59" s="295"/>
    </row>
    <row r="60" spans="1:5" ht="15" customHeight="1">
      <c r="A60" s="245" t="s">
        <v>313</v>
      </c>
      <c r="B60" s="246" t="s">
        <v>281</v>
      </c>
      <c r="C60" s="246"/>
      <c r="D60" s="290"/>
      <c r="E60" s="303">
        <f>SUM(E58:E59,E46,E50,E53:E55,E43)</f>
        <v>511049</v>
      </c>
    </row>
    <row r="61" spans="1:5" ht="15" customHeight="1">
      <c r="A61" s="261"/>
      <c r="B61" s="246" t="s">
        <v>282</v>
      </c>
      <c r="C61" s="246"/>
      <c r="D61" s="290"/>
      <c r="E61" s="295"/>
    </row>
    <row r="62" spans="1:5" ht="15" customHeight="1" thickBot="1">
      <c r="A62" s="264" t="s">
        <v>314</v>
      </c>
      <c r="B62" s="265" t="s">
        <v>283</v>
      </c>
      <c r="C62" s="265"/>
      <c r="D62" s="291"/>
      <c r="E62" s="304"/>
    </row>
    <row r="63" ht="15" customHeight="1"/>
    <row r="64" spans="1:5" ht="24" customHeight="1">
      <c r="A64" s="446" t="s">
        <v>315</v>
      </c>
      <c r="B64" s="446"/>
      <c r="C64" s="446"/>
      <c r="D64" s="446"/>
      <c r="E64" s="446"/>
    </row>
    <row r="65" spans="1:5" ht="21.75" customHeight="1">
      <c r="A65" s="482" t="s">
        <v>316</v>
      </c>
      <c r="B65" s="482"/>
      <c r="C65" s="482"/>
      <c r="D65" s="482"/>
      <c r="E65" s="482"/>
    </row>
    <row r="66" spans="1:5" ht="14.25" customHeight="1" thickBot="1">
      <c r="A66" s="285"/>
      <c r="B66" s="285"/>
      <c r="C66" s="285"/>
      <c r="D66" s="285"/>
      <c r="E66" s="285"/>
    </row>
    <row r="67" spans="1:5" ht="15" customHeight="1">
      <c r="A67" s="338" t="s">
        <v>385</v>
      </c>
      <c r="B67" s="480" t="s">
        <v>423</v>
      </c>
      <c r="C67" s="481"/>
      <c r="D67" s="293"/>
      <c r="E67" s="318">
        <v>33229</v>
      </c>
    </row>
    <row r="68" spans="1:5" ht="15" customHeight="1">
      <c r="A68" s="339" t="s">
        <v>386</v>
      </c>
      <c r="B68" s="447" t="s">
        <v>424</v>
      </c>
      <c r="C68" s="448"/>
      <c r="D68" s="249"/>
      <c r="E68" s="319">
        <v>6250</v>
      </c>
    </row>
    <row r="69" spans="1:5" ht="15" customHeight="1">
      <c r="A69" s="339" t="s">
        <v>387</v>
      </c>
      <c r="B69" s="447" t="s">
        <v>425</v>
      </c>
      <c r="C69" s="448"/>
      <c r="D69" s="249"/>
      <c r="E69" s="319">
        <v>2000</v>
      </c>
    </row>
    <row r="70" spans="1:5" ht="15" customHeight="1">
      <c r="A70" s="339" t="s">
        <v>388</v>
      </c>
      <c r="B70" s="447" t="s">
        <v>453</v>
      </c>
      <c r="C70" s="448"/>
      <c r="D70" s="249"/>
      <c r="E70" s="319">
        <v>11400</v>
      </c>
    </row>
    <row r="71" spans="1:5" ht="15" customHeight="1">
      <c r="A71" s="339" t="s">
        <v>389</v>
      </c>
      <c r="B71" s="399" t="s">
        <v>449</v>
      </c>
      <c r="C71" s="400"/>
      <c r="D71" s="396"/>
      <c r="E71" s="319">
        <v>56771</v>
      </c>
    </row>
    <row r="72" spans="1:5" ht="15" customHeight="1">
      <c r="A72" s="339" t="s">
        <v>448</v>
      </c>
      <c r="B72" s="447" t="s">
        <v>426</v>
      </c>
      <c r="C72" s="448"/>
      <c r="D72" s="249"/>
      <c r="E72" s="319">
        <v>11008</v>
      </c>
    </row>
    <row r="73" spans="1:5" ht="15" customHeight="1">
      <c r="A73" s="413" t="s">
        <v>457</v>
      </c>
      <c r="B73" s="399" t="s">
        <v>462</v>
      </c>
      <c r="C73" s="436"/>
      <c r="D73" s="437"/>
      <c r="E73" s="450">
        <v>2387</v>
      </c>
    </row>
    <row r="74" spans="1:5" ht="15" customHeight="1" thickBot="1">
      <c r="A74" s="413" t="s">
        <v>463</v>
      </c>
      <c r="B74" s="414" t="s">
        <v>458</v>
      </c>
      <c r="C74" s="415"/>
      <c r="D74" s="416"/>
      <c r="E74" s="417">
        <v>58820</v>
      </c>
    </row>
    <row r="75" spans="1:5" ht="13.5" thickBot="1">
      <c r="A75" s="288"/>
      <c r="B75" s="289" t="s">
        <v>317</v>
      </c>
      <c r="C75" s="289"/>
      <c r="D75" s="294"/>
      <c r="E75" s="305">
        <f>SUM(E67:E74)</f>
        <v>181865</v>
      </c>
    </row>
    <row r="77" spans="1:5" ht="15.75">
      <c r="A77" s="446" t="s">
        <v>318</v>
      </c>
      <c r="B77" s="446"/>
      <c r="C77" s="446"/>
      <c r="D77" s="446"/>
      <c r="E77" s="446"/>
    </row>
    <row r="78" ht="13.5" thickBot="1">
      <c r="E78" s="286"/>
    </row>
    <row r="79" spans="1:5" ht="12.75">
      <c r="A79" s="287"/>
      <c r="B79" s="270" t="s">
        <v>321</v>
      </c>
      <c r="C79" s="306"/>
      <c r="D79" s="306" t="s">
        <v>319</v>
      </c>
      <c r="E79" s="307" t="s">
        <v>320</v>
      </c>
    </row>
    <row r="80" spans="1:5" ht="12.75">
      <c r="A80" s="339" t="s">
        <v>385</v>
      </c>
      <c r="B80" s="447" t="s">
        <v>427</v>
      </c>
      <c r="C80" s="448"/>
      <c r="D80" s="308">
        <v>18886</v>
      </c>
      <c r="E80" s="273">
        <v>32334</v>
      </c>
    </row>
    <row r="81" spans="1:5" ht="12.75">
      <c r="A81" s="339" t="s">
        <v>386</v>
      </c>
      <c r="B81" s="447" t="s">
        <v>423</v>
      </c>
      <c r="C81" s="448"/>
      <c r="D81" s="308">
        <v>32399</v>
      </c>
      <c r="E81" s="273">
        <v>33229</v>
      </c>
    </row>
    <row r="82" spans="1:5" ht="12.75">
      <c r="A82" s="339" t="s">
        <v>387</v>
      </c>
      <c r="B82" s="447" t="s">
        <v>428</v>
      </c>
      <c r="C82" s="448"/>
      <c r="D82" s="308">
        <v>12596</v>
      </c>
      <c r="E82" s="273"/>
    </row>
    <row r="83" spans="1:5" ht="12.75">
      <c r="A83" s="398" t="s">
        <v>389</v>
      </c>
      <c r="B83" s="414" t="s">
        <v>458</v>
      </c>
      <c r="C83" s="415"/>
      <c r="D83" s="418" t="s">
        <v>459</v>
      </c>
      <c r="E83" s="417">
        <v>58820</v>
      </c>
    </row>
    <row r="84" spans="1:5" ht="13.5" thickBot="1">
      <c r="A84" s="272"/>
      <c r="B84" s="309" t="s">
        <v>317</v>
      </c>
      <c r="C84" s="309"/>
      <c r="D84" s="310">
        <f>SUM(D80:D83)</f>
        <v>63881</v>
      </c>
      <c r="E84" s="311">
        <f>SUM(E80:E83)</f>
        <v>124383</v>
      </c>
    </row>
    <row r="86" spans="1:5" ht="16.5" thickBot="1">
      <c r="A86" s="446" t="s">
        <v>430</v>
      </c>
      <c r="B86" s="446"/>
      <c r="C86" s="446"/>
      <c r="D86" s="446"/>
      <c r="E86" s="446"/>
    </row>
    <row r="87" spans="1:5" ht="12.75">
      <c r="A87" s="287"/>
      <c r="B87" s="270" t="s">
        <v>321</v>
      </c>
      <c r="C87" s="306"/>
      <c r="D87" s="306" t="s">
        <v>319</v>
      </c>
      <c r="E87" s="307" t="s">
        <v>320</v>
      </c>
    </row>
    <row r="88" spans="1:5" ht="12.75">
      <c r="A88" s="339" t="s">
        <v>385</v>
      </c>
      <c r="B88" s="447" t="s">
        <v>427</v>
      </c>
      <c r="C88" s="448"/>
      <c r="D88" s="308">
        <v>18886</v>
      </c>
      <c r="E88" s="273">
        <v>32333</v>
      </c>
    </row>
    <row r="89" spans="1:5" ht="12.75">
      <c r="A89" s="339" t="s">
        <v>386</v>
      </c>
      <c r="B89" s="447" t="s">
        <v>431</v>
      </c>
      <c r="C89" s="448"/>
      <c r="D89" s="308"/>
      <c r="E89" s="273">
        <v>2877</v>
      </c>
    </row>
    <row r="90" spans="1:5" ht="12.75">
      <c r="A90" s="339" t="s">
        <v>387</v>
      </c>
      <c r="B90" s="447" t="s">
        <v>432</v>
      </c>
      <c r="C90" s="448"/>
      <c r="D90" s="308"/>
      <c r="E90" s="273">
        <v>750</v>
      </c>
    </row>
    <row r="91" spans="1:5" ht="12.75">
      <c r="A91" s="339" t="s">
        <v>388</v>
      </c>
      <c r="B91" s="399" t="s">
        <v>464</v>
      </c>
      <c r="C91" s="436"/>
      <c r="D91" s="438"/>
      <c r="E91" s="273">
        <v>0</v>
      </c>
    </row>
    <row r="92" spans="1:5" ht="12.75">
      <c r="A92" s="339" t="s">
        <v>389</v>
      </c>
      <c r="B92" s="447" t="s">
        <v>447</v>
      </c>
      <c r="C92" s="448"/>
      <c r="D92" s="397"/>
      <c r="E92" s="273">
        <v>2652</v>
      </c>
    </row>
    <row r="93" spans="1:5" ht="13.5" thickBot="1">
      <c r="A93" s="272"/>
      <c r="B93" s="309" t="s">
        <v>317</v>
      </c>
      <c r="C93" s="309"/>
      <c r="D93" s="310">
        <f>SUM(D88:D92)</f>
        <v>18886</v>
      </c>
      <c r="E93" s="310">
        <f>SUM(E88:E92)</f>
        <v>38612</v>
      </c>
    </row>
  </sheetData>
  <mergeCells count="24">
    <mergeCell ref="C1:E1"/>
    <mergeCell ref="B68:C68"/>
    <mergeCell ref="B80:C80"/>
    <mergeCell ref="B81:C81"/>
    <mergeCell ref="A2:E2"/>
    <mergeCell ref="A4:A5"/>
    <mergeCell ref="B4:C5"/>
    <mergeCell ref="D4:E5"/>
    <mergeCell ref="D41:E42"/>
    <mergeCell ref="A41:A42"/>
    <mergeCell ref="B92:C92"/>
    <mergeCell ref="A77:E77"/>
    <mergeCell ref="A64:E64"/>
    <mergeCell ref="A65:E65"/>
    <mergeCell ref="B89:C89"/>
    <mergeCell ref="B90:C90"/>
    <mergeCell ref="B41:C42"/>
    <mergeCell ref="A86:E86"/>
    <mergeCell ref="B88:C88"/>
    <mergeCell ref="B70:C70"/>
    <mergeCell ref="B72:C72"/>
    <mergeCell ref="B69:C69"/>
    <mergeCell ref="B67:C67"/>
    <mergeCell ref="B82:C8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A1:D83"/>
  <sheetViews>
    <sheetView workbookViewId="0" topLeftCell="A1">
      <selection activeCell="D8" sqref="D8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88" t="s">
        <v>471</v>
      </c>
    </row>
    <row r="2" spans="1:2" ht="15.75" customHeight="1">
      <c r="A2" s="5" t="s">
        <v>411</v>
      </c>
      <c r="B2" s="11"/>
    </row>
    <row r="3" spans="1:2" ht="15.75" customHeight="1">
      <c r="A3" s="5" t="s">
        <v>32</v>
      </c>
      <c r="B3" s="11"/>
    </row>
    <row r="4" spans="1:2" ht="15.75" customHeight="1">
      <c r="A4" s="5"/>
      <c r="B4" s="11"/>
    </row>
    <row r="5" spans="1:2" ht="15.75" customHeight="1">
      <c r="A5" s="5"/>
      <c r="B5" s="11"/>
    </row>
    <row r="6" spans="1:2" ht="9.75" customHeight="1" thickBot="1">
      <c r="A6" s="1"/>
      <c r="B6" s="12" t="s">
        <v>0</v>
      </c>
    </row>
    <row r="7" spans="1:2" s="110" customFormat="1" ht="15.75" customHeight="1" thickBot="1">
      <c r="A7" s="187" t="s">
        <v>33</v>
      </c>
      <c r="B7" s="277" t="s">
        <v>102</v>
      </c>
    </row>
    <row r="8" spans="1:2" s="20" customFormat="1" ht="12.75" customHeight="1">
      <c r="A8" s="130" t="s">
        <v>198</v>
      </c>
      <c r="B8" s="278"/>
    </row>
    <row r="9" spans="1:2" s="20" customFormat="1" ht="12.75">
      <c r="A9" s="131" t="s">
        <v>199</v>
      </c>
      <c r="B9" s="132">
        <v>500</v>
      </c>
    </row>
    <row r="10" spans="1:2" s="20" customFormat="1" ht="12.75">
      <c r="A10" s="131" t="s">
        <v>192</v>
      </c>
      <c r="B10" s="132">
        <v>50</v>
      </c>
    </row>
    <row r="11" spans="1:2" s="20" customFormat="1" ht="12.75">
      <c r="A11" s="131" t="s">
        <v>193</v>
      </c>
      <c r="B11" s="132">
        <v>276</v>
      </c>
    </row>
    <row r="12" spans="1:2" s="20" customFormat="1" ht="12.75">
      <c r="A12" s="131" t="s">
        <v>194</v>
      </c>
      <c r="B12" s="132">
        <v>682</v>
      </c>
    </row>
    <row r="13" spans="1:2" s="20" customFormat="1" ht="12.75">
      <c r="A13" s="131" t="s">
        <v>324</v>
      </c>
      <c r="B13" s="132">
        <v>50</v>
      </c>
    </row>
    <row r="14" spans="1:2" s="20" customFormat="1" ht="12.75">
      <c r="A14" s="133" t="s">
        <v>417</v>
      </c>
      <c r="B14" s="132"/>
    </row>
    <row r="15" spans="1:2" s="20" customFormat="1" ht="12.75">
      <c r="A15" s="131" t="s">
        <v>129</v>
      </c>
      <c r="B15" s="132">
        <v>3036</v>
      </c>
    </row>
    <row r="16" spans="1:2" s="20" customFormat="1" ht="12.75">
      <c r="A16" s="131" t="s">
        <v>34</v>
      </c>
      <c r="B16" s="132">
        <v>1000</v>
      </c>
    </row>
    <row r="17" spans="1:2" s="20" customFormat="1" ht="12.75">
      <c r="A17" s="131" t="s">
        <v>416</v>
      </c>
      <c r="B17" s="132">
        <v>500</v>
      </c>
    </row>
    <row r="18" spans="1:2" s="20" customFormat="1" ht="12.75">
      <c r="A18" s="237" t="s">
        <v>337</v>
      </c>
      <c r="B18" s="132"/>
    </row>
    <row r="19" spans="1:2" s="30" customFormat="1" ht="12.75">
      <c r="A19" s="236" t="s">
        <v>200</v>
      </c>
      <c r="B19" s="134">
        <v>6565</v>
      </c>
    </row>
    <row r="20" spans="1:2" s="30" customFormat="1" ht="12.75">
      <c r="A20" s="237" t="s">
        <v>450</v>
      </c>
      <c r="B20" s="134"/>
    </row>
    <row r="21" spans="1:2" s="30" customFormat="1" ht="12.75">
      <c r="A21" s="115" t="s">
        <v>451</v>
      </c>
      <c r="B21" s="134">
        <v>2500</v>
      </c>
    </row>
    <row r="22" spans="1:2" s="20" customFormat="1" ht="12.75">
      <c r="A22" s="133" t="s">
        <v>354</v>
      </c>
      <c r="B22" s="132"/>
    </row>
    <row r="23" spans="1:2" s="20" customFormat="1" ht="12.75">
      <c r="A23" s="131" t="s">
        <v>128</v>
      </c>
      <c r="B23" s="132">
        <v>9688</v>
      </c>
    </row>
    <row r="24" spans="1:2" s="20" customFormat="1" ht="12.75">
      <c r="A24" s="131" t="s">
        <v>433</v>
      </c>
      <c r="B24" s="419">
        <v>64460</v>
      </c>
    </row>
    <row r="25" spans="1:2" s="20" customFormat="1" ht="12.75">
      <c r="A25" s="133" t="s">
        <v>356</v>
      </c>
      <c r="B25" s="134"/>
    </row>
    <row r="26" spans="1:2" s="20" customFormat="1" ht="12.75">
      <c r="A26" s="131" t="s">
        <v>378</v>
      </c>
      <c r="B26" s="419">
        <v>18711</v>
      </c>
    </row>
    <row r="27" spans="1:2" s="20" customFormat="1" ht="12.75">
      <c r="A27" s="131" t="s">
        <v>418</v>
      </c>
      <c r="B27" s="134">
        <v>633</v>
      </c>
    </row>
    <row r="28" spans="1:2" s="20" customFormat="1" ht="12.75">
      <c r="A28" s="103" t="s">
        <v>440</v>
      </c>
      <c r="B28" s="134">
        <v>5655</v>
      </c>
    </row>
    <row r="29" spans="1:2" s="20" customFormat="1" ht="12.75">
      <c r="A29" s="131" t="s">
        <v>195</v>
      </c>
      <c r="B29" s="419">
        <v>13629</v>
      </c>
    </row>
    <row r="30" spans="1:2" s="20" customFormat="1" ht="12.75">
      <c r="A30" s="133" t="s">
        <v>379</v>
      </c>
      <c r="B30" s="132"/>
    </row>
    <row r="31" spans="1:2" s="20" customFormat="1" ht="12.75">
      <c r="A31" s="131" t="s">
        <v>35</v>
      </c>
      <c r="B31" s="132">
        <v>4327</v>
      </c>
    </row>
    <row r="32" spans="1:2" s="20" customFormat="1" ht="12.75">
      <c r="A32" s="276" t="s">
        <v>290</v>
      </c>
      <c r="B32" s="132"/>
    </row>
    <row r="33" spans="1:2" s="20" customFormat="1" ht="12.75">
      <c r="A33" s="131" t="s">
        <v>380</v>
      </c>
      <c r="B33" s="132">
        <v>8220</v>
      </c>
    </row>
    <row r="34" spans="1:2" s="20" customFormat="1" ht="12.75">
      <c r="A34" s="131" t="s">
        <v>108</v>
      </c>
      <c r="B34" s="132">
        <v>12000</v>
      </c>
    </row>
    <row r="35" spans="1:2" s="20" customFormat="1" ht="12.75">
      <c r="A35" s="131" t="s">
        <v>437</v>
      </c>
      <c r="B35" s="132">
        <v>127519</v>
      </c>
    </row>
    <row r="36" spans="1:2" s="20" customFormat="1" ht="12.75">
      <c r="A36" s="276" t="s">
        <v>291</v>
      </c>
      <c r="B36" s="132">
        <v>14928</v>
      </c>
    </row>
    <row r="37" spans="1:2" s="20" customFormat="1" ht="12.75">
      <c r="A37" s="131" t="s">
        <v>196</v>
      </c>
      <c r="B37" s="132">
        <v>2595</v>
      </c>
    </row>
    <row r="38" spans="1:2" s="20" customFormat="1" ht="12.75">
      <c r="A38" s="131" t="s">
        <v>109</v>
      </c>
      <c r="B38" s="132">
        <v>23072</v>
      </c>
    </row>
    <row r="39" spans="1:2" s="20" customFormat="1" ht="12.75">
      <c r="A39" s="131" t="s">
        <v>325</v>
      </c>
      <c r="B39" s="132">
        <v>2000</v>
      </c>
    </row>
    <row r="40" spans="1:2" s="20" customFormat="1" ht="12.75">
      <c r="A40" s="131" t="s">
        <v>37</v>
      </c>
      <c r="B40" s="132">
        <v>1164</v>
      </c>
    </row>
    <row r="41" spans="1:2" s="20" customFormat="1" ht="12.75">
      <c r="A41" s="131" t="s">
        <v>110</v>
      </c>
      <c r="B41" s="132">
        <v>2709</v>
      </c>
    </row>
    <row r="42" spans="1:2" s="20" customFormat="1" ht="12.75">
      <c r="A42" s="131" t="s">
        <v>111</v>
      </c>
      <c r="B42" s="132">
        <v>3000</v>
      </c>
    </row>
    <row r="43" spans="1:4" s="20" customFormat="1" ht="12.75">
      <c r="A43" s="131" t="s">
        <v>38</v>
      </c>
      <c r="B43" s="132">
        <v>3500</v>
      </c>
      <c r="D43" s="387"/>
    </row>
    <row r="44" spans="1:4" s="20" customFormat="1" ht="12.75">
      <c r="A44" s="276" t="s">
        <v>401</v>
      </c>
      <c r="B44" s="132">
        <v>22302</v>
      </c>
      <c r="D44" s="387"/>
    </row>
    <row r="45" spans="1:2" s="20" customFormat="1" ht="12.75">
      <c r="A45" s="276" t="s">
        <v>402</v>
      </c>
      <c r="B45" s="132">
        <v>1676</v>
      </c>
    </row>
    <row r="46" spans="1:2" s="20" customFormat="1" ht="12.75">
      <c r="A46" s="103" t="s">
        <v>36</v>
      </c>
      <c r="B46" s="132">
        <v>787</v>
      </c>
    </row>
    <row r="47" spans="1:4" s="20" customFormat="1" ht="12.75">
      <c r="A47" s="131" t="s">
        <v>104</v>
      </c>
      <c r="B47" s="132">
        <v>223</v>
      </c>
      <c r="D47" s="387"/>
    </row>
    <row r="48" spans="1:2" s="20" customFormat="1" ht="12.75">
      <c r="A48" s="133" t="s">
        <v>353</v>
      </c>
      <c r="B48" s="132"/>
    </row>
    <row r="49" spans="1:2" s="20" customFormat="1" ht="12.75">
      <c r="A49" s="131" t="s">
        <v>293</v>
      </c>
      <c r="B49" s="132">
        <v>685</v>
      </c>
    </row>
    <row r="50" spans="1:2" s="327" customFormat="1" ht="12.75">
      <c r="A50" s="133" t="s">
        <v>333</v>
      </c>
      <c r="B50" s="326"/>
    </row>
    <row r="51" spans="1:2" s="20" customFormat="1" ht="12.75">
      <c r="A51" s="131" t="s">
        <v>294</v>
      </c>
      <c r="B51" s="132">
        <v>12439</v>
      </c>
    </row>
    <row r="52" spans="1:2" s="20" customFormat="1" ht="12.75">
      <c r="A52" s="133" t="s">
        <v>434</v>
      </c>
      <c r="B52" s="132"/>
    </row>
    <row r="53" spans="1:2" s="20" customFormat="1" ht="12.75">
      <c r="A53" s="275" t="s">
        <v>289</v>
      </c>
      <c r="B53" s="132">
        <v>552</v>
      </c>
    </row>
    <row r="54" spans="1:2" s="20" customFormat="1" ht="12.75">
      <c r="A54" s="131" t="s">
        <v>125</v>
      </c>
      <c r="B54" s="132">
        <v>138</v>
      </c>
    </row>
    <row r="55" spans="1:2" s="20" customFormat="1" ht="12.75">
      <c r="A55" s="133" t="s">
        <v>435</v>
      </c>
      <c r="B55" s="137"/>
    </row>
    <row r="56" spans="1:2" s="20" customFormat="1" ht="12.75">
      <c r="A56" s="275" t="s">
        <v>288</v>
      </c>
      <c r="B56" s="132">
        <v>5480</v>
      </c>
    </row>
    <row r="57" spans="1:2" s="20" customFormat="1" ht="12.75">
      <c r="A57" s="275" t="s">
        <v>326</v>
      </c>
      <c r="B57" s="132">
        <v>600</v>
      </c>
    </row>
    <row r="58" spans="1:2" s="20" customFormat="1" ht="12.75">
      <c r="A58" s="275" t="s">
        <v>436</v>
      </c>
      <c r="B58" s="132">
        <v>352</v>
      </c>
    </row>
    <row r="59" spans="1:2" s="20" customFormat="1" ht="12.75">
      <c r="A59" s="133" t="s">
        <v>197</v>
      </c>
      <c r="B59" s="132"/>
    </row>
    <row r="60" spans="1:2" s="20" customFormat="1" ht="12.75">
      <c r="A60" s="131" t="s">
        <v>327</v>
      </c>
      <c r="B60" s="132">
        <v>9000</v>
      </c>
    </row>
    <row r="61" spans="1:2" s="20" customFormat="1" ht="12.75">
      <c r="A61" s="103" t="s">
        <v>381</v>
      </c>
      <c r="B61" s="132">
        <v>600</v>
      </c>
    </row>
    <row r="62" spans="1:2" s="51" customFormat="1" ht="12.75">
      <c r="A62" s="131" t="s">
        <v>328</v>
      </c>
      <c r="B62" s="132">
        <v>6350</v>
      </c>
    </row>
    <row r="63" spans="1:2" s="51" customFormat="1" ht="13.5" thickBot="1">
      <c r="A63" s="336"/>
      <c r="B63" s="337"/>
    </row>
    <row r="64" spans="1:2" s="388" customFormat="1" ht="13.5" thickBot="1">
      <c r="A64" s="135" t="s">
        <v>17</v>
      </c>
      <c r="B64" s="136">
        <f>SUM(B8:B63)</f>
        <v>394153</v>
      </c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49">
    <pageSetUpPr fitToPage="1"/>
  </sheetPr>
  <dimension ref="A1:D62"/>
  <sheetViews>
    <sheetView workbookViewId="0" topLeftCell="A1">
      <selection activeCell="E6" sqref="E6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28" t="s">
        <v>472</v>
      </c>
      <c r="D1" s="126"/>
    </row>
    <row r="2" spans="1:4" ht="19.5">
      <c r="A2" s="5" t="s">
        <v>42</v>
      </c>
      <c r="B2" s="3"/>
      <c r="C2" s="3"/>
      <c r="D2" s="3"/>
    </row>
    <row r="3" spans="1:4" ht="19.5">
      <c r="A3" s="5" t="s">
        <v>412</v>
      </c>
      <c r="B3" s="3"/>
      <c r="C3" s="3"/>
      <c r="D3" s="3"/>
    </row>
    <row r="4" spans="1:4" ht="13.5" thickBot="1">
      <c r="A4" s="24"/>
      <c r="B4" s="24"/>
      <c r="C4" s="24"/>
      <c r="D4" s="12" t="s">
        <v>0</v>
      </c>
    </row>
    <row r="5" spans="1:4" s="20" customFormat="1" ht="12.75">
      <c r="A5" s="122" t="s">
        <v>16</v>
      </c>
      <c r="B5" s="123">
        <v>2011</v>
      </c>
      <c r="C5" s="123">
        <v>2012</v>
      </c>
      <c r="D5" s="124">
        <v>2013</v>
      </c>
    </row>
    <row r="6" spans="1:4" s="20" customFormat="1" ht="13.5" thickBot="1">
      <c r="A6" s="125" t="s">
        <v>43</v>
      </c>
      <c r="B6" s="25"/>
      <c r="C6" s="25"/>
      <c r="D6" s="26"/>
    </row>
    <row r="7" spans="1:4" s="110" customFormat="1" ht="33.75">
      <c r="A7" s="116" t="s">
        <v>130</v>
      </c>
      <c r="B7" s="444">
        <v>309945</v>
      </c>
      <c r="C7" s="161">
        <v>200000</v>
      </c>
      <c r="D7" s="162">
        <v>200000</v>
      </c>
    </row>
    <row r="8" spans="1:4" ht="13.5" customHeight="1">
      <c r="A8" s="117" t="s">
        <v>45</v>
      </c>
      <c r="B8" s="139">
        <v>307139</v>
      </c>
      <c r="C8" s="140">
        <v>290000</v>
      </c>
      <c r="D8" s="141">
        <v>300000</v>
      </c>
    </row>
    <row r="9" spans="1:4" ht="18.75" customHeight="1">
      <c r="A9" s="117" t="s">
        <v>429</v>
      </c>
      <c r="B9" s="140">
        <v>1617737</v>
      </c>
      <c r="C9" s="140">
        <v>1500000</v>
      </c>
      <c r="D9" s="142">
        <v>1500000</v>
      </c>
    </row>
    <row r="10" spans="1:4" ht="12.75">
      <c r="A10" s="117" t="s">
        <v>131</v>
      </c>
      <c r="B10" s="459">
        <v>10392</v>
      </c>
      <c r="C10" s="140"/>
      <c r="D10" s="141"/>
    </row>
    <row r="11" spans="1:4" ht="12.75">
      <c r="A11" s="117" t="s">
        <v>132</v>
      </c>
      <c r="B11" s="139">
        <v>136447</v>
      </c>
      <c r="C11" s="140">
        <v>280000</v>
      </c>
      <c r="D11" s="141">
        <v>280000</v>
      </c>
    </row>
    <row r="12" spans="1:4" ht="12.75">
      <c r="A12" s="117" t="s">
        <v>133</v>
      </c>
      <c r="B12" s="139"/>
      <c r="C12" s="140"/>
      <c r="D12" s="141"/>
    </row>
    <row r="13" spans="1:4" ht="12.75">
      <c r="A13" s="117" t="s">
        <v>455</v>
      </c>
      <c r="B13" s="139">
        <v>429221</v>
      </c>
      <c r="C13" s="140"/>
      <c r="D13" s="143"/>
    </row>
    <row r="14" spans="1:4" ht="12.75">
      <c r="A14" s="117" t="s">
        <v>48</v>
      </c>
      <c r="B14" s="139">
        <v>412057</v>
      </c>
      <c r="C14" s="140">
        <v>560000</v>
      </c>
      <c r="D14" s="141">
        <v>560000</v>
      </c>
    </row>
    <row r="15" spans="1:4" ht="12.75">
      <c r="A15" s="117" t="s">
        <v>49</v>
      </c>
      <c r="B15" s="139"/>
      <c r="C15" s="140"/>
      <c r="D15" s="141"/>
    </row>
    <row r="16" spans="1:4" ht="12.75">
      <c r="A16" s="117" t="s">
        <v>50</v>
      </c>
      <c r="B16" s="139">
        <v>117741</v>
      </c>
      <c r="C16" s="140"/>
      <c r="D16" s="141"/>
    </row>
    <row r="17" spans="1:4" ht="12.75">
      <c r="A17" s="118" t="s">
        <v>51</v>
      </c>
      <c r="B17" s="144">
        <f>SUM(B7:B16)</f>
        <v>3340679</v>
      </c>
      <c r="C17" s="145">
        <f>SUM(C7:C16)</f>
        <v>2830000</v>
      </c>
      <c r="D17" s="146">
        <f>SUM(D7:D16)</f>
        <v>2840000</v>
      </c>
    </row>
    <row r="18" spans="1:4" ht="12.75">
      <c r="A18" s="117" t="s">
        <v>52</v>
      </c>
      <c r="B18" s="459">
        <v>1014585</v>
      </c>
      <c r="C18" s="140">
        <v>980000</v>
      </c>
      <c r="D18" s="141">
        <v>980000</v>
      </c>
    </row>
    <row r="19" spans="1:4" ht="12.75">
      <c r="A19" s="117" t="s">
        <v>53</v>
      </c>
      <c r="B19" s="459">
        <v>252410</v>
      </c>
      <c r="C19" s="140">
        <v>245000</v>
      </c>
      <c r="D19" s="141">
        <v>245000</v>
      </c>
    </row>
    <row r="20" spans="1:4" ht="22.5">
      <c r="A20" s="117" t="s">
        <v>105</v>
      </c>
      <c r="B20" s="459">
        <v>772588</v>
      </c>
      <c r="C20" s="140">
        <v>680000</v>
      </c>
      <c r="D20" s="141">
        <v>680000</v>
      </c>
    </row>
    <row r="21" spans="1:4" ht="12.75">
      <c r="A21" s="117" t="s">
        <v>134</v>
      </c>
      <c r="B21" s="139">
        <v>100080</v>
      </c>
      <c r="C21" s="140">
        <v>105000</v>
      </c>
      <c r="D21" s="141">
        <v>105000</v>
      </c>
    </row>
    <row r="22" spans="1:4" ht="12.75">
      <c r="A22" s="117" t="s">
        <v>135</v>
      </c>
      <c r="B22" s="139">
        <v>38628</v>
      </c>
      <c r="C22" s="140">
        <v>20000</v>
      </c>
      <c r="D22" s="141">
        <v>20000</v>
      </c>
    </row>
    <row r="23" spans="1:4" ht="12.75">
      <c r="A23" s="117" t="s">
        <v>136</v>
      </c>
      <c r="B23" s="139"/>
      <c r="C23" s="140"/>
      <c r="D23" s="141"/>
    </row>
    <row r="24" spans="1:4" ht="12.75">
      <c r="A24" s="117" t="s">
        <v>56</v>
      </c>
      <c r="B24" s="459">
        <v>258600</v>
      </c>
      <c r="C24" s="140">
        <v>200000</v>
      </c>
      <c r="D24" s="141">
        <v>200000</v>
      </c>
    </row>
    <row r="25" spans="1:4" ht="12.75">
      <c r="A25" s="117" t="s">
        <v>57</v>
      </c>
      <c r="B25" s="139"/>
      <c r="C25" s="140"/>
      <c r="D25" s="141"/>
    </row>
    <row r="26" spans="1:4" ht="12.75">
      <c r="A26" s="117" t="s">
        <v>58</v>
      </c>
      <c r="B26" s="139">
        <v>876026</v>
      </c>
      <c r="C26" s="140">
        <v>531500</v>
      </c>
      <c r="D26" s="141">
        <v>542500</v>
      </c>
    </row>
    <row r="27" spans="1:4" ht="12.75">
      <c r="A27" s="117" t="s">
        <v>59</v>
      </c>
      <c r="B27" s="139">
        <v>42100</v>
      </c>
      <c r="C27" s="140">
        <v>40000</v>
      </c>
      <c r="D27" s="141">
        <v>40000</v>
      </c>
    </row>
    <row r="28" spans="1:4" ht="12.75">
      <c r="A28" s="117" t="s">
        <v>60</v>
      </c>
      <c r="B28" s="139"/>
      <c r="C28" s="140"/>
      <c r="D28" s="141"/>
    </row>
    <row r="29" spans="1:4" ht="12.75">
      <c r="A29" s="117" t="s">
        <v>61</v>
      </c>
      <c r="B29" s="459">
        <v>10805</v>
      </c>
      <c r="C29" s="140">
        <v>30000</v>
      </c>
      <c r="D29" s="141">
        <v>30000</v>
      </c>
    </row>
    <row r="30" spans="1:4" ht="13.5" thickBot="1">
      <c r="A30" s="27" t="s">
        <v>62</v>
      </c>
      <c r="B30" s="158">
        <f>SUM(B18:B29)</f>
        <v>3365822</v>
      </c>
      <c r="C30" s="159">
        <f>SUM(C18:C29)</f>
        <v>2831500</v>
      </c>
      <c r="D30" s="160">
        <f>SUM(D18:D29)</f>
        <v>2842500</v>
      </c>
    </row>
    <row r="31" spans="1:4" s="20" customFormat="1" ht="13.5" thickBot="1">
      <c r="A31" s="497"/>
      <c r="B31" s="498"/>
      <c r="C31" s="498"/>
      <c r="D31" s="499"/>
    </row>
    <row r="32" spans="1:4" ht="22.5">
      <c r="A32" s="116" t="s">
        <v>137</v>
      </c>
      <c r="B32" s="408">
        <v>33837</v>
      </c>
      <c r="C32" s="317">
        <v>12000</v>
      </c>
      <c r="D32" s="147">
        <v>13000</v>
      </c>
    </row>
    <row r="33" spans="1:4" ht="12.75">
      <c r="A33" s="119" t="s">
        <v>138</v>
      </c>
      <c r="B33" s="148"/>
      <c r="C33" s="138"/>
      <c r="D33" s="149"/>
    </row>
    <row r="34" spans="1:4" ht="12.75">
      <c r="A34" s="117" t="s">
        <v>139</v>
      </c>
      <c r="B34" s="150">
        <v>103858</v>
      </c>
      <c r="C34" s="140">
        <v>290000</v>
      </c>
      <c r="D34" s="151">
        <v>290000</v>
      </c>
    </row>
    <row r="35" spans="1:4" ht="12.75">
      <c r="A35" s="117" t="s">
        <v>140</v>
      </c>
      <c r="B35" s="439">
        <v>309302</v>
      </c>
      <c r="C35" s="140">
        <v>25000</v>
      </c>
      <c r="D35" s="151">
        <v>25000</v>
      </c>
    </row>
    <row r="36" spans="1:4" ht="12.75">
      <c r="A36" s="117" t="s">
        <v>141</v>
      </c>
      <c r="B36" s="150">
        <v>2777</v>
      </c>
      <c r="C36" s="140">
        <v>3000</v>
      </c>
      <c r="D36" s="151">
        <v>3000</v>
      </c>
    </row>
    <row r="37" spans="1:4" ht="12.75">
      <c r="A37" s="117" t="s">
        <v>142</v>
      </c>
      <c r="B37" s="150"/>
      <c r="C37" s="140"/>
      <c r="D37" s="151"/>
    </row>
    <row r="38" spans="1:4" ht="12.75">
      <c r="A38" s="117" t="s">
        <v>65</v>
      </c>
      <c r="B38" s="150">
        <v>2250</v>
      </c>
      <c r="C38" s="140"/>
      <c r="D38" s="151"/>
    </row>
    <row r="39" spans="1:4" ht="12.75">
      <c r="A39" s="117" t="s">
        <v>66</v>
      </c>
      <c r="B39" s="150"/>
      <c r="C39" s="140"/>
      <c r="D39" s="151"/>
    </row>
    <row r="40" spans="1:4" ht="12.75">
      <c r="A40" s="117" t="s">
        <v>67</v>
      </c>
      <c r="B40" s="150"/>
      <c r="C40" s="140"/>
      <c r="D40" s="151"/>
    </row>
    <row r="41" spans="1:4" ht="12.75">
      <c r="A41" s="117" t="s">
        <v>460</v>
      </c>
      <c r="B41" s="150">
        <v>32413</v>
      </c>
      <c r="C41" s="140">
        <v>30000</v>
      </c>
      <c r="D41" s="151">
        <v>30000</v>
      </c>
    </row>
    <row r="42" spans="1:4" ht="12.75">
      <c r="A42" s="117" t="s">
        <v>68</v>
      </c>
      <c r="B42" s="150"/>
      <c r="C42" s="140"/>
      <c r="D42" s="151"/>
    </row>
    <row r="43" spans="1:4" ht="12.75">
      <c r="A43" s="117" t="s">
        <v>69</v>
      </c>
      <c r="B43" s="150">
        <v>51755</v>
      </c>
      <c r="C43" s="140">
        <v>20000</v>
      </c>
      <c r="D43" s="151">
        <v>20000</v>
      </c>
    </row>
    <row r="44" spans="1:4" ht="12.75">
      <c r="A44" s="118" t="s">
        <v>70</v>
      </c>
      <c r="B44" s="152">
        <f>SUM(B32:B43)</f>
        <v>536192</v>
      </c>
      <c r="C44" s="152">
        <f>SUM(C32:C43)</f>
        <v>380000</v>
      </c>
      <c r="D44" s="153">
        <f>SUM(D32:D43)</f>
        <v>381000</v>
      </c>
    </row>
    <row r="45" spans="1:4" ht="12.75">
      <c r="A45" s="117" t="s">
        <v>71</v>
      </c>
      <c r="B45" s="460">
        <v>181865</v>
      </c>
      <c r="C45" s="140">
        <v>280000</v>
      </c>
      <c r="D45" s="151">
        <v>290000</v>
      </c>
    </row>
    <row r="46" spans="1:4" ht="12.75">
      <c r="A46" s="117" t="s">
        <v>72</v>
      </c>
      <c r="B46" s="460">
        <v>38612</v>
      </c>
      <c r="C46" s="140">
        <v>40000</v>
      </c>
      <c r="D46" s="151">
        <v>30000</v>
      </c>
    </row>
    <row r="47" spans="1:4" ht="12.75">
      <c r="A47" s="117" t="s">
        <v>73</v>
      </c>
      <c r="B47" s="150"/>
      <c r="C47" s="140"/>
      <c r="D47" s="151"/>
    </row>
    <row r="48" spans="1:4" ht="12.75">
      <c r="A48" s="117" t="s">
        <v>143</v>
      </c>
      <c r="B48" s="150">
        <v>12439</v>
      </c>
      <c r="C48" s="140">
        <v>12500</v>
      </c>
      <c r="D48" s="151">
        <v>12500</v>
      </c>
    </row>
    <row r="49" spans="1:4" ht="12.75">
      <c r="A49" s="117" t="s">
        <v>144</v>
      </c>
      <c r="B49" s="150"/>
      <c r="C49" s="140"/>
      <c r="D49" s="151"/>
    </row>
    <row r="50" spans="1:4" ht="12.75">
      <c r="A50" s="117" t="s">
        <v>145</v>
      </c>
      <c r="B50" s="150"/>
      <c r="C50" s="140"/>
      <c r="D50" s="151"/>
    </row>
    <row r="51" spans="1:4" ht="12.75">
      <c r="A51" s="117" t="s">
        <v>75</v>
      </c>
      <c r="B51" s="150"/>
      <c r="C51" s="140"/>
      <c r="D51" s="151"/>
    </row>
    <row r="52" spans="1:4" ht="12.75">
      <c r="A52" s="117" t="s">
        <v>76</v>
      </c>
      <c r="B52" s="150">
        <v>256295</v>
      </c>
      <c r="C52" s="140">
        <v>28000</v>
      </c>
      <c r="D52" s="151">
        <v>28000</v>
      </c>
    </row>
    <row r="53" spans="1:4" ht="12.75">
      <c r="A53" s="117" t="s">
        <v>77</v>
      </c>
      <c r="B53" s="150">
        <v>18543</v>
      </c>
      <c r="C53" s="140">
        <v>12000</v>
      </c>
      <c r="D53" s="151">
        <v>12000</v>
      </c>
    </row>
    <row r="54" spans="1:4" ht="12.75">
      <c r="A54" s="117" t="s">
        <v>78</v>
      </c>
      <c r="B54" s="150"/>
      <c r="C54" s="140"/>
      <c r="D54" s="151"/>
    </row>
    <row r="55" spans="1:4" ht="12.75">
      <c r="A55" s="117" t="s">
        <v>61</v>
      </c>
      <c r="B55" s="150">
        <v>3295</v>
      </c>
      <c r="C55" s="140">
        <v>6000</v>
      </c>
      <c r="D55" s="151">
        <v>6000</v>
      </c>
    </row>
    <row r="56" spans="1:4" ht="12.75">
      <c r="A56" s="120" t="s">
        <v>79</v>
      </c>
      <c r="B56" s="154">
        <f>SUM(B45:B55)</f>
        <v>511049</v>
      </c>
      <c r="C56" s="154">
        <f>SUM(C45:C55)</f>
        <v>378500</v>
      </c>
      <c r="D56" s="155">
        <f>SUM(D45:D55)</f>
        <v>378500</v>
      </c>
    </row>
    <row r="57" spans="1:4" ht="12.75">
      <c r="A57" s="120" t="s">
        <v>80</v>
      </c>
      <c r="B57" s="154">
        <f>SUM(B17,B44)</f>
        <v>3876871</v>
      </c>
      <c r="C57" s="154">
        <f>SUM(C17,C44)</f>
        <v>3210000</v>
      </c>
      <c r="D57" s="155">
        <f>SUM(D17,D44)</f>
        <v>3221000</v>
      </c>
    </row>
    <row r="58" spans="1:4" ht="13.5" thickBot="1">
      <c r="A58" s="121" t="s">
        <v>81</v>
      </c>
      <c r="B58" s="156">
        <f>SUM(B30,B56)</f>
        <v>3876871</v>
      </c>
      <c r="C58" s="156">
        <f>SUM(C30,C56)</f>
        <v>3210000</v>
      </c>
      <c r="D58" s="157">
        <f>SUM(D30,D56)</f>
        <v>3221000</v>
      </c>
    </row>
    <row r="59" spans="1:4" ht="12.75">
      <c r="A59" s="20"/>
      <c r="B59" s="20"/>
      <c r="C59" s="440"/>
      <c r="D59" s="20"/>
    </row>
    <row r="60" spans="1:4" ht="12.75">
      <c r="A60" s="20"/>
      <c r="B60" s="20"/>
      <c r="C60" s="20"/>
      <c r="D60" s="20"/>
    </row>
    <row r="61" spans="1:4" ht="12.75">
      <c r="A61" s="20"/>
      <c r="B61" s="20"/>
      <c r="C61" s="20"/>
      <c r="D61" s="20"/>
    </row>
    <row r="62" spans="1:4" ht="12.75">
      <c r="A62" s="20"/>
      <c r="B62" s="20"/>
      <c r="C62" s="20"/>
      <c r="D62" s="20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0"/>
  <dimension ref="A1:F27"/>
  <sheetViews>
    <sheetView workbookViewId="0" topLeftCell="A1">
      <selection activeCell="B2" sqref="B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9"/>
      <c r="B1" s="9"/>
      <c r="C1" s="9"/>
      <c r="D1" s="41" t="s">
        <v>465</v>
      </c>
    </row>
    <row r="2" spans="1:4" ht="15.75">
      <c r="A2" s="9"/>
      <c r="B2" s="9"/>
      <c r="C2" s="9"/>
      <c r="D2" s="42" t="s">
        <v>473</v>
      </c>
    </row>
    <row r="3" spans="1:4" ht="15.75">
      <c r="A3" s="9"/>
      <c r="B3" s="9"/>
      <c r="C3" s="9"/>
      <c r="D3" s="41" t="s">
        <v>40</v>
      </c>
    </row>
    <row r="4" spans="1:4" ht="15.75">
      <c r="A4" s="9"/>
      <c r="B4" s="9"/>
      <c r="C4" s="9"/>
      <c r="D4" s="13"/>
    </row>
    <row r="5" spans="1:4" ht="15.75">
      <c r="A5" s="9"/>
      <c r="B5" s="9"/>
      <c r="C5" s="9"/>
      <c r="D5" s="13"/>
    </row>
    <row r="6" spans="1:4" ht="15.75">
      <c r="A6" s="9"/>
      <c r="B6" s="9"/>
      <c r="C6" s="9"/>
      <c r="D6" s="10"/>
    </row>
    <row r="7" spans="1:4" ht="19.5">
      <c r="A7" s="5" t="s">
        <v>82</v>
      </c>
      <c r="B7" s="5"/>
      <c r="C7" s="5"/>
      <c r="D7" s="19"/>
    </row>
    <row r="8" spans="1:4" ht="19.5">
      <c r="A8" s="5" t="s">
        <v>413</v>
      </c>
      <c r="B8" s="5"/>
      <c r="C8" s="5"/>
      <c r="D8" s="19"/>
    </row>
    <row r="9" spans="1:4" ht="19.5">
      <c r="A9" s="5"/>
      <c r="B9" s="5"/>
      <c r="C9" s="5"/>
      <c r="D9" s="19"/>
    </row>
    <row r="10" spans="1:4" ht="19.5">
      <c r="A10" s="5"/>
      <c r="B10" s="5"/>
      <c r="C10" s="5"/>
      <c r="D10" s="19"/>
    </row>
    <row r="11" spans="1:4" ht="19.5">
      <c r="A11" s="5"/>
      <c r="B11" s="5"/>
      <c r="C11" s="5"/>
      <c r="D11" s="19"/>
    </row>
    <row r="12" spans="1:4" ht="19.5">
      <c r="A12" s="5"/>
      <c r="B12" s="5"/>
      <c r="C12" s="5"/>
      <c r="D12" s="19"/>
    </row>
    <row r="13" spans="1:4" ht="16.5" thickBot="1">
      <c r="A13" s="9"/>
      <c r="B13" s="9"/>
      <c r="C13" s="9"/>
      <c r="D13" s="14" t="s">
        <v>0</v>
      </c>
    </row>
    <row r="14" spans="1:4" s="110" customFormat="1" ht="33" customHeight="1" thickBot="1">
      <c r="A14" s="111" t="s">
        <v>16</v>
      </c>
      <c r="B14" s="112"/>
      <c r="C14" s="113"/>
      <c r="D14" s="114" t="s">
        <v>102</v>
      </c>
    </row>
    <row r="15" spans="1:6" ht="15.75">
      <c r="A15" s="58" t="s">
        <v>107</v>
      </c>
      <c r="B15" s="59"/>
      <c r="C15" s="60"/>
      <c r="D15" s="445">
        <v>0</v>
      </c>
      <c r="E15" s="6"/>
      <c r="F15" s="6"/>
    </row>
    <row r="16" spans="1:6" ht="15.75">
      <c r="A16" s="47" t="s">
        <v>83</v>
      </c>
      <c r="B16" s="46"/>
      <c r="C16" s="61"/>
      <c r="D16" s="100"/>
      <c r="E16" s="6"/>
      <c r="F16" s="6"/>
    </row>
    <row r="17" spans="1:6" ht="12.75">
      <c r="A17" s="102" t="s">
        <v>330</v>
      </c>
      <c r="B17" s="54"/>
      <c r="C17" s="101"/>
      <c r="D17" s="99">
        <v>8091</v>
      </c>
      <c r="E17" s="44"/>
      <c r="F17" s="56"/>
    </row>
    <row r="18" spans="1:6" ht="12.75">
      <c r="A18" s="102" t="s">
        <v>329</v>
      </c>
      <c r="B18" s="54"/>
      <c r="C18" s="101"/>
      <c r="D18" s="99"/>
      <c r="E18" s="57"/>
      <c r="F18" s="56"/>
    </row>
    <row r="19" spans="1:6" ht="12.75">
      <c r="A19" s="102" t="s">
        <v>442</v>
      </c>
      <c r="B19" s="54"/>
      <c r="C19" s="101"/>
      <c r="D19" s="99">
        <v>1491</v>
      </c>
      <c r="E19" s="57"/>
      <c r="F19" s="56"/>
    </row>
    <row r="20" spans="1:6" ht="12.75">
      <c r="A20" s="235" t="s">
        <v>377</v>
      </c>
      <c r="B20" s="54"/>
      <c r="C20" s="101"/>
      <c r="D20" s="99">
        <v>2775</v>
      </c>
      <c r="E20" s="57"/>
      <c r="F20" s="56"/>
    </row>
    <row r="21" spans="1:6" ht="12.75">
      <c r="A21" s="102" t="s">
        <v>443</v>
      </c>
      <c r="B21" s="54"/>
      <c r="C21" s="101"/>
      <c r="D21" s="99">
        <v>943</v>
      </c>
      <c r="E21" s="57"/>
      <c r="F21" s="56"/>
    </row>
    <row r="22" spans="1:6" ht="12.75">
      <c r="A22" s="392" t="s">
        <v>444</v>
      </c>
      <c r="B22" s="54"/>
      <c r="C22" s="101"/>
      <c r="D22" s="99"/>
      <c r="E22" s="57"/>
      <c r="F22" s="56"/>
    </row>
    <row r="23" spans="1:6" ht="12.75">
      <c r="A23" s="394" t="s">
        <v>445</v>
      </c>
      <c r="B23" s="54"/>
      <c r="C23" s="101"/>
      <c r="D23" s="393"/>
      <c r="E23" s="57"/>
      <c r="F23" s="56"/>
    </row>
    <row r="24" spans="1:6" ht="12.75">
      <c r="A24" s="102" t="s">
        <v>446</v>
      </c>
      <c r="B24" s="54"/>
      <c r="C24" s="101"/>
      <c r="D24" s="99">
        <v>800</v>
      </c>
      <c r="E24" s="57"/>
      <c r="F24" s="56"/>
    </row>
    <row r="25" spans="1:4" ht="15.75">
      <c r="A25" s="47" t="s">
        <v>84</v>
      </c>
      <c r="B25" s="45"/>
      <c r="C25" s="62"/>
      <c r="D25" s="345">
        <f>SUM(D17:D24)</f>
        <v>14100</v>
      </c>
    </row>
    <row r="26" spans="1:4" ht="15.75">
      <c r="A26" s="47"/>
      <c r="B26" s="45"/>
      <c r="C26" s="62"/>
      <c r="D26" s="62"/>
    </row>
    <row r="27" spans="1:4" ht="16.5" thickBot="1">
      <c r="A27" s="48" t="s">
        <v>85</v>
      </c>
      <c r="B27" s="49"/>
      <c r="C27" s="63"/>
      <c r="D27" s="346">
        <f>SUM(D15,D25)</f>
        <v>14100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54.00390625" style="31" customWidth="1"/>
    <col min="2" max="2" width="7.8515625" style="31" bestFit="1" customWidth="1"/>
    <col min="3" max="12" width="6.7109375" style="31" customWidth="1"/>
    <col min="13" max="13" width="7.00390625" style="31" customWidth="1"/>
    <col min="14" max="14" width="7.7109375" style="31" customWidth="1"/>
    <col min="15" max="15" width="10.421875" style="0" bestFit="1" customWidth="1"/>
  </cols>
  <sheetData>
    <row r="1" spans="9:14" ht="12.75">
      <c r="I1" s="477" t="s">
        <v>466</v>
      </c>
      <c r="J1" s="477"/>
      <c r="K1" s="477"/>
      <c r="L1" s="477"/>
      <c r="M1" s="477"/>
      <c r="N1" s="43"/>
    </row>
    <row r="2" spans="9:15" ht="12.75">
      <c r="I2" s="477" t="s">
        <v>474</v>
      </c>
      <c r="J2" s="477"/>
      <c r="K2" s="477"/>
      <c r="L2" s="477"/>
      <c r="M2" s="477"/>
      <c r="O2" s="15"/>
    </row>
    <row r="3" spans="1:14" ht="18.75">
      <c r="A3" s="40" t="s">
        <v>414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.75">
      <c r="A4" s="40" t="s">
        <v>86</v>
      </c>
      <c r="B4" s="40"/>
      <c r="C4" s="40"/>
      <c r="D4" s="40"/>
      <c r="E4" s="40"/>
      <c r="F4" s="40"/>
      <c r="G4" s="40"/>
      <c r="H4" s="40"/>
      <c r="I4" s="40"/>
      <c r="J4" s="40"/>
      <c r="K4" s="432"/>
      <c r="L4" s="40"/>
      <c r="M4" s="40"/>
      <c r="N4" s="40"/>
    </row>
    <row r="5" ht="13.5" thickBot="1">
      <c r="A5" s="32"/>
    </row>
    <row r="6" spans="1:14" ht="12.75">
      <c r="A6" s="163" t="s">
        <v>16</v>
      </c>
      <c r="B6" s="33" t="s">
        <v>103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3.5" thickBot="1">
      <c r="A7" s="164"/>
      <c r="B7" s="104" t="s">
        <v>87</v>
      </c>
      <c r="C7" s="105" t="s">
        <v>88</v>
      </c>
      <c r="D7" s="105" t="s">
        <v>89</v>
      </c>
      <c r="E7" s="105" t="s">
        <v>90</v>
      </c>
      <c r="F7" s="105" t="s">
        <v>91</v>
      </c>
      <c r="G7" s="105" t="s">
        <v>92</v>
      </c>
      <c r="H7" s="105" t="s">
        <v>93</v>
      </c>
      <c r="I7" s="105" t="s">
        <v>94</v>
      </c>
      <c r="J7" s="105" t="s">
        <v>95</v>
      </c>
      <c r="K7" s="105" t="s">
        <v>96</v>
      </c>
      <c r="L7" s="105" t="s">
        <v>97</v>
      </c>
      <c r="M7" s="105" t="s">
        <v>98</v>
      </c>
      <c r="N7" s="106" t="s">
        <v>39</v>
      </c>
    </row>
    <row r="8" spans="1:14" ht="22.5">
      <c r="A8" s="36" t="s">
        <v>44</v>
      </c>
      <c r="B8" s="165">
        <v>20000</v>
      </c>
      <c r="C8" s="139">
        <v>20000</v>
      </c>
      <c r="D8" s="139">
        <v>20100</v>
      </c>
      <c r="E8" s="139">
        <v>40292</v>
      </c>
      <c r="F8" s="139">
        <v>8548</v>
      </c>
      <c r="G8" s="139"/>
      <c r="H8" s="139">
        <v>22117</v>
      </c>
      <c r="I8" s="139">
        <v>13800</v>
      </c>
      <c r="J8" s="139">
        <v>54137</v>
      </c>
      <c r="K8" s="139">
        <v>36200</v>
      </c>
      <c r="L8" s="139">
        <v>38200</v>
      </c>
      <c r="M8" s="459">
        <v>36551</v>
      </c>
      <c r="N8" s="141">
        <f aca="true" t="shared" si="0" ref="N8:N20">SUM(B8:M8)</f>
        <v>309945</v>
      </c>
    </row>
    <row r="9" spans="1:14" ht="12.75">
      <c r="A9" s="37" t="s">
        <v>45</v>
      </c>
      <c r="B9" s="165">
        <v>3500</v>
      </c>
      <c r="C9" s="139">
        <v>3000</v>
      </c>
      <c r="D9" s="139">
        <v>110000</v>
      </c>
      <c r="E9" s="139">
        <v>15000</v>
      </c>
      <c r="F9" s="139">
        <v>7000</v>
      </c>
      <c r="G9" s="139">
        <v>4000</v>
      </c>
      <c r="H9" s="139">
        <v>4000</v>
      </c>
      <c r="I9" s="139">
        <v>5000</v>
      </c>
      <c r="J9" s="139">
        <v>95000</v>
      </c>
      <c r="K9" s="139">
        <v>12000</v>
      </c>
      <c r="L9" s="139">
        <v>18639</v>
      </c>
      <c r="M9" s="139">
        <v>30000</v>
      </c>
      <c r="N9" s="141">
        <f t="shared" si="0"/>
        <v>307139</v>
      </c>
    </row>
    <row r="10" spans="1:14" ht="22.5">
      <c r="A10" s="37" t="s">
        <v>46</v>
      </c>
      <c r="B10" s="165">
        <v>120000</v>
      </c>
      <c r="C10" s="139">
        <v>122000</v>
      </c>
      <c r="D10" s="139">
        <v>122000</v>
      </c>
      <c r="E10" s="139">
        <v>120000</v>
      </c>
      <c r="F10" s="139">
        <v>122000</v>
      </c>
      <c r="G10" s="139">
        <v>166320</v>
      </c>
      <c r="H10" s="139">
        <v>122000</v>
      </c>
      <c r="I10" s="139">
        <v>124397</v>
      </c>
      <c r="J10" s="139">
        <v>120000</v>
      </c>
      <c r="K10" s="139">
        <v>123728</v>
      </c>
      <c r="L10" s="139">
        <v>135000</v>
      </c>
      <c r="M10" s="459">
        <v>220292</v>
      </c>
      <c r="N10" s="141">
        <f t="shared" si="0"/>
        <v>1617737</v>
      </c>
    </row>
    <row r="11" spans="1:14" ht="12.75">
      <c r="A11" s="37" t="s">
        <v>47</v>
      </c>
      <c r="B11" s="165">
        <v>10000</v>
      </c>
      <c r="C11" s="139">
        <v>10000</v>
      </c>
      <c r="D11" s="139">
        <v>21000</v>
      </c>
      <c r="E11" s="139">
        <v>10700</v>
      </c>
      <c r="F11" s="139">
        <v>10720</v>
      </c>
      <c r="G11" s="139">
        <v>10700</v>
      </c>
      <c r="H11" s="139">
        <v>10700</v>
      </c>
      <c r="I11" s="139">
        <v>10700</v>
      </c>
      <c r="J11" s="139">
        <v>10700</v>
      </c>
      <c r="K11" s="139">
        <v>10700</v>
      </c>
      <c r="L11" s="139">
        <v>10700</v>
      </c>
      <c r="M11" s="459">
        <v>20219</v>
      </c>
      <c r="N11" s="141">
        <f t="shared" si="0"/>
        <v>146839</v>
      </c>
    </row>
    <row r="12" spans="1:14" ht="12.75">
      <c r="A12" s="37" t="s">
        <v>48</v>
      </c>
      <c r="B12" s="165">
        <v>470000</v>
      </c>
      <c r="C12" s="139">
        <v>9000</v>
      </c>
      <c r="D12" s="139"/>
      <c r="E12" s="139">
        <v>38227</v>
      </c>
      <c r="F12" s="139">
        <v>50000</v>
      </c>
      <c r="G12" s="139">
        <v>50000</v>
      </c>
      <c r="H12" s="139">
        <v>60000</v>
      </c>
      <c r="I12" s="139">
        <v>62000</v>
      </c>
      <c r="J12" s="139">
        <v>50000</v>
      </c>
      <c r="K12" s="139">
        <v>52051</v>
      </c>
      <c r="L12" s="139"/>
      <c r="M12" s="139"/>
      <c r="N12" s="141">
        <f t="shared" si="0"/>
        <v>841278</v>
      </c>
    </row>
    <row r="13" spans="1:14" ht="12.75">
      <c r="A13" s="37" t="s">
        <v>403</v>
      </c>
      <c r="B13" s="165">
        <v>85731</v>
      </c>
      <c r="C13" s="139"/>
      <c r="D13" s="139"/>
      <c r="E13" s="139">
        <v>32010</v>
      </c>
      <c r="F13" s="139"/>
      <c r="G13" s="139"/>
      <c r="H13" s="139"/>
      <c r="I13" s="139"/>
      <c r="J13" s="139"/>
      <c r="K13" s="139"/>
      <c r="L13" s="139"/>
      <c r="M13" s="139"/>
      <c r="N13" s="141">
        <f t="shared" si="0"/>
        <v>117741</v>
      </c>
    </row>
    <row r="14" spans="1:14" ht="12.75">
      <c r="A14" s="37" t="s">
        <v>69</v>
      </c>
      <c r="B14" s="165">
        <v>7000</v>
      </c>
      <c r="C14" s="139">
        <v>6000</v>
      </c>
      <c r="D14" s="139">
        <v>5425</v>
      </c>
      <c r="E14" s="139">
        <v>33330</v>
      </c>
      <c r="F14" s="144"/>
      <c r="G14" s="139"/>
      <c r="H14" s="139"/>
      <c r="I14" s="139"/>
      <c r="J14" s="139"/>
      <c r="K14" s="139"/>
      <c r="L14" s="139"/>
      <c r="M14" s="139"/>
      <c r="N14" s="141">
        <f t="shared" si="0"/>
        <v>51755</v>
      </c>
    </row>
    <row r="15" spans="1:14" ht="12.75">
      <c r="A15" s="37" t="s">
        <v>63</v>
      </c>
      <c r="B15" s="165"/>
      <c r="C15" s="139"/>
      <c r="D15" s="139"/>
      <c r="E15" s="139">
        <v>13000</v>
      </c>
      <c r="F15" s="139"/>
      <c r="G15" s="139"/>
      <c r="H15" s="139"/>
      <c r="I15" s="139">
        <v>36089</v>
      </c>
      <c r="J15" s="139"/>
      <c r="K15" s="139">
        <v>17463</v>
      </c>
      <c r="L15" s="139"/>
      <c r="M15" s="139">
        <v>37306</v>
      </c>
      <c r="N15" s="141">
        <f t="shared" si="0"/>
        <v>103858</v>
      </c>
    </row>
    <row r="16" spans="1:14" ht="12.75">
      <c r="A16" s="37" t="s">
        <v>64</v>
      </c>
      <c r="B16" s="165"/>
      <c r="C16" s="139"/>
      <c r="D16" s="139"/>
      <c r="E16" s="139"/>
      <c r="F16" s="139">
        <v>50000</v>
      </c>
      <c r="G16" s="139">
        <v>2777</v>
      </c>
      <c r="H16" s="139">
        <v>50000</v>
      </c>
      <c r="I16" s="139">
        <v>33837</v>
      </c>
      <c r="J16" s="139">
        <v>56468</v>
      </c>
      <c r="K16" s="139">
        <v>50303</v>
      </c>
      <c r="L16" s="139">
        <v>50000</v>
      </c>
      <c r="M16" s="139">
        <v>52531</v>
      </c>
      <c r="N16" s="141">
        <f t="shared" si="0"/>
        <v>345916</v>
      </c>
    </row>
    <row r="17" spans="1:14" ht="12.75">
      <c r="A17" s="37" t="s">
        <v>65</v>
      </c>
      <c r="B17" s="165"/>
      <c r="C17" s="139"/>
      <c r="D17" s="139"/>
      <c r="E17" s="139">
        <v>1250</v>
      </c>
      <c r="F17" s="139"/>
      <c r="G17" s="139"/>
      <c r="H17" s="139">
        <v>1000</v>
      </c>
      <c r="I17" s="139"/>
      <c r="J17" s="139"/>
      <c r="K17" s="139"/>
      <c r="L17" s="139"/>
      <c r="M17" s="139"/>
      <c r="N17" s="141">
        <f t="shared" si="0"/>
        <v>2250</v>
      </c>
    </row>
    <row r="18" spans="1:14" ht="12.75">
      <c r="A18" s="37" t="s">
        <v>66</v>
      </c>
      <c r="B18" s="165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41">
        <f t="shared" si="0"/>
        <v>0</v>
      </c>
    </row>
    <row r="19" spans="1:14" ht="12.75">
      <c r="A19" s="37" t="s">
        <v>295</v>
      </c>
      <c r="B19" s="165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1">
        <f t="shared" si="0"/>
        <v>0</v>
      </c>
    </row>
    <row r="20" spans="1:14" ht="12.75">
      <c r="A20" s="37" t="s">
        <v>41</v>
      </c>
      <c r="B20" s="165">
        <v>16000</v>
      </c>
      <c r="C20" s="139"/>
      <c r="D20" s="139">
        <v>14413</v>
      </c>
      <c r="E20" s="139"/>
      <c r="F20" s="139"/>
      <c r="G20" s="139"/>
      <c r="H20" s="139"/>
      <c r="I20" s="139"/>
      <c r="J20" s="139">
        <v>2000</v>
      </c>
      <c r="K20" s="139"/>
      <c r="L20" s="139"/>
      <c r="M20" s="139"/>
      <c r="N20" s="141">
        <f t="shared" si="0"/>
        <v>32413</v>
      </c>
    </row>
    <row r="21" spans="1:15" s="30" customFormat="1" ht="12.75">
      <c r="A21" s="38" t="s">
        <v>99</v>
      </c>
      <c r="B21" s="166">
        <f aca="true" t="shared" si="1" ref="B21:N21">SUM(B8:B20)</f>
        <v>732231</v>
      </c>
      <c r="C21" s="144">
        <f t="shared" si="1"/>
        <v>170000</v>
      </c>
      <c r="D21" s="144">
        <f t="shared" si="1"/>
        <v>292938</v>
      </c>
      <c r="E21" s="144">
        <f t="shared" si="1"/>
        <v>303809</v>
      </c>
      <c r="F21" s="144">
        <f t="shared" si="1"/>
        <v>248268</v>
      </c>
      <c r="G21" s="144">
        <f t="shared" si="1"/>
        <v>233797</v>
      </c>
      <c r="H21" s="144">
        <f t="shared" si="1"/>
        <v>269817</v>
      </c>
      <c r="I21" s="144">
        <f t="shared" si="1"/>
        <v>285823</v>
      </c>
      <c r="J21" s="144">
        <f t="shared" si="1"/>
        <v>388305</v>
      </c>
      <c r="K21" s="144">
        <f t="shared" si="1"/>
        <v>302445</v>
      </c>
      <c r="L21" s="144">
        <f t="shared" si="1"/>
        <v>252539</v>
      </c>
      <c r="M21" s="144">
        <f t="shared" si="1"/>
        <v>396899</v>
      </c>
      <c r="N21" s="146">
        <f t="shared" si="1"/>
        <v>3876871</v>
      </c>
      <c r="O21" s="189"/>
    </row>
    <row r="22" spans="1:14" ht="12.75">
      <c r="A22" s="37" t="s">
        <v>52</v>
      </c>
      <c r="B22" s="165">
        <v>59000</v>
      </c>
      <c r="C22" s="139">
        <v>59000</v>
      </c>
      <c r="D22" s="139">
        <v>83000</v>
      </c>
      <c r="E22" s="139">
        <v>88412</v>
      </c>
      <c r="F22" s="139">
        <v>86000</v>
      </c>
      <c r="G22" s="139">
        <v>86000</v>
      </c>
      <c r="H22" s="139">
        <v>86000</v>
      </c>
      <c r="I22" s="139">
        <v>86376</v>
      </c>
      <c r="J22" s="139">
        <v>87053</v>
      </c>
      <c r="K22" s="139">
        <v>90000</v>
      </c>
      <c r="L22" s="139">
        <v>105586</v>
      </c>
      <c r="M22" s="459">
        <v>98158</v>
      </c>
      <c r="N22" s="141">
        <f aca="true" t="shared" si="2" ref="N22:N32">SUM(B22:M22)</f>
        <v>1014585</v>
      </c>
    </row>
    <row r="23" spans="1:14" ht="12.75">
      <c r="A23" s="37" t="s">
        <v>53</v>
      </c>
      <c r="B23" s="165">
        <v>15000</v>
      </c>
      <c r="C23" s="139">
        <v>15000</v>
      </c>
      <c r="D23" s="139">
        <v>20000</v>
      </c>
      <c r="E23" s="139">
        <v>21191</v>
      </c>
      <c r="F23" s="139">
        <v>21500</v>
      </c>
      <c r="G23" s="139">
        <v>21500</v>
      </c>
      <c r="H23" s="139">
        <v>21500</v>
      </c>
      <c r="I23" s="139">
        <v>21553</v>
      </c>
      <c r="J23" s="139">
        <v>21785</v>
      </c>
      <c r="K23" s="139">
        <v>22000</v>
      </c>
      <c r="L23" s="139">
        <v>25427</v>
      </c>
      <c r="M23" s="459">
        <v>25954</v>
      </c>
      <c r="N23" s="141">
        <f t="shared" si="2"/>
        <v>252410</v>
      </c>
    </row>
    <row r="24" spans="1:14" ht="22.5">
      <c r="A24" s="37" t="s">
        <v>54</v>
      </c>
      <c r="B24" s="165">
        <v>508000</v>
      </c>
      <c r="C24" s="139">
        <v>65000</v>
      </c>
      <c r="D24" s="139">
        <v>66000</v>
      </c>
      <c r="E24" s="139">
        <v>118704</v>
      </c>
      <c r="F24" s="139">
        <v>115522</v>
      </c>
      <c r="G24" s="139">
        <v>114640</v>
      </c>
      <c r="H24" s="139">
        <v>100000</v>
      </c>
      <c r="I24" s="139">
        <v>103559</v>
      </c>
      <c r="J24" s="139">
        <v>110327</v>
      </c>
      <c r="K24" s="139">
        <v>147346</v>
      </c>
      <c r="L24" s="139">
        <v>122387</v>
      </c>
      <c r="M24" s="459">
        <v>119229</v>
      </c>
      <c r="N24" s="141">
        <f t="shared" si="2"/>
        <v>1690714</v>
      </c>
    </row>
    <row r="25" spans="1:14" ht="12.75">
      <c r="A25" s="37" t="s">
        <v>55</v>
      </c>
      <c r="B25" s="165">
        <v>32000</v>
      </c>
      <c r="C25" s="139">
        <v>32000</v>
      </c>
      <c r="D25" s="139">
        <v>36655</v>
      </c>
      <c r="E25" s="139">
        <v>32914</v>
      </c>
      <c r="F25" s="139">
        <v>32000</v>
      </c>
      <c r="G25" s="139">
        <v>34500</v>
      </c>
      <c r="H25" s="139">
        <v>31000</v>
      </c>
      <c r="I25" s="139">
        <v>33200</v>
      </c>
      <c r="J25" s="139">
        <v>30888</v>
      </c>
      <c r="K25" s="139">
        <v>30000</v>
      </c>
      <c r="L25" s="139">
        <v>31428</v>
      </c>
      <c r="M25" s="459">
        <v>40723</v>
      </c>
      <c r="N25" s="141">
        <f t="shared" si="2"/>
        <v>397308</v>
      </c>
    </row>
    <row r="26" spans="1:14" ht="12.75">
      <c r="A26" s="37" t="s">
        <v>61</v>
      </c>
      <c r="B26" s="165"/>
      <c r="C26" s="139"/>
      <c r="D26" s="139">
        <v>2065</v>
      </c>
      <c r="E26" s="139"/>
      <c r="F26" s="139"/>
      <c r="G26" s="139"/>
      <c r="H26" s="139">
        <v>841</v>
      </c>
      <c r="I26" s="139"/>
      <c r="J26" s="139"/>
      <c r="K26" s="139"/>
      <c r="L26" s="139">
        <v>4274</v>
      </c>
      <c r="M26" s="459">
        <v>3625</v>
      </c>
      <c r="N26" s="141">
        <f t="shared" si="2"/>
        <v>10805</v>
      </c>
    </row>
    <row r="27" spans="1:14" ht="12.75">
      <c r="A27" s="37" t="s">
        <v>71</v>
      </c>
      <c r="B27" s="165">
        <v>25000</v>
      </c>
      <c r="C27" s="139"/>
      <c r="D27" s="139">
        <v>2000</v>
      </c>
      <c r="E27" s="139">
        <v>6008</v>
      </c>
      <c r="F27" s="139">
        <v>4000</v>
      </c>
      <c r="G27" s="139">
        <v>4464</v>
      </c>
      <c r="H27" s="139">
        <v>13355</v>
      </c>
      <c r="I27" s="139">
        <v>33000</v>
      </c>
      <c r="J27" s="139">
        <v>9004</v>
      </c>
      <c r="K27" s="139">
        <v>53439</v>
      </c>
      <c r="L27" s="139">
        <v>63835</v>
      </c>
      <c r="M27" s="459">
        <v>6372</v>
      </c>
      <c r="N27" s="141">
        <f t="shared" si="2"/>
        <v>220477</v>
      </c>
    </row>
    <row r="28" spans="1:14" ht="12.75">
      <c r="A28" s="37" t="s">
        <v>73</v>
      </c>
      <c r="B28" s="165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1">
        <f t="shared" si="2"/>
        <v>0</v>
      </c>
    </row>
    <row r="29" spans="1:14" ht="12.75">
      <c r="A29" s="37" t="s">
        <v>74</v>
      </c>
      <c r="B29" s="165">
        <v>1036</v>
      </c>
      <c r="C29" s="139">
        <v>1040</v>
      </c>
      <c r="D29" s="139">
        <v>1040</v>
      </c>
      <c r="E29" s="139">
        <v>1035</v>
      </c>
      <c r="F29" s="139">
        <v>1040</v>
      </c>
      <c r="G29" s="139">
        <v>1040</v>
      </c>
      <c r="H29" s="139">
        <v>1036</v>
      </c>
      <c r="I29" s="139">
        <v>1036</v>
      </c>
      <c r="J29" s="139">
        <v>1040</v>
      </c>
      <c r="K29" s="139">
        <v>1040</v>
      </c>
      <c r="L29" s="139">
        <v>1036</v>
      </c>
      <c r="M29" s="139">
        <v>1020</v>
      </c>
      <c r="N29" s="141">
        <f t="shared" si="2"/>
        <v>12439</v>
      </c>
    </row>
    <row r="30" spans="1:14" ht="12.75">
      <c r="A30" s="37" t="s">
        <v>76</v>
      </c>
      <c r="B30" s="165"/>
      <c r="C30" s="139"/>
      <c r="D30" s="139">
        <v>11020</v>
      </c>
      <c r="E30" s="139"/>
      <c r="F30" s="139"/>
      <c r="G30" s="139">
        <v>6300</v>
      </c>
      <c r="H30" s="139"/>
      <c r="I30" s="139"/>
      <c r="J30" s="139">
        <v>6300</v>
      </c>
      <c r="K30" s="139"/>
      <c r="L30" s="139"/>
      <c r="M30" s="139">
        <v>232675</v>
      </c>
      <c r="N30" s="141">
        <f t="shared" si="2"/>
        <v>256295</v>
      </c>
    </row>
    <row r="31" spans="1:14" ht="12.75">
      <c r="A31" s="37" t="s">
        <v>77</v>
      </c>
      <c r="B31" s="165"/>
      <c r="C31" s="139"/>
      <c r="D31" s="139">
        <v>4700</v>
      </c>
      <c r="E31" s="139"/>
      <c r="F31" s="139"/>
      <c r="G31" s="139">
        <v>4650</v>
      </c>
      <c r="H31" s="139"/>
      <c r="I31" s="139"/>
      <c r="J31" s="139">
        <v>4670</v>
      </c>
      <c r="K31" s="139"/>
      <c r="L31" s="139"/>
      <c r="M31" s="139">
        <v>4523</v>
      </c>
      <c r="N31" s="141">
        <f t="shared" si="2"/>
        <v>18543</v>
      </c>
    </row>
    <row r="32" spans="1:14" ht="12.75">
      <c r="A32" s="37" t="s">
        <v>61</v>
      </c>
      <c r="B32" s="165"/>
      <c r="C32" s="139"/>
      <c r="D32" s="139"/>
      <c r="E32" s="139"/>
      <c r="F32" s="139"/>
      <c r="G32" s="139"/>
      <c r="H32" s="139"/>
      <c r="I32" s="139"/>
      <c r="J32" s="139"/>
      <c r="K32" s="139"/>
      <c r="L32" s="139">
        <v>3295</v>
      </c>
      <c r="M32" s="144"/>
      <c r="N32" s="141">
        <f t="shared" si="2"/>
        <v>3295</v>
      </c>
    </row>
    <row r="33" spans="1:15" s="30" customFormat="1" ht="13.5" thickBot="1">
      <c r="A33" s="39" t="s">
        <v>100</v>
      </c>
      <c r="B33" s="167">
        <f aca="true" t="shared" si="3" ref="B33:N33">SUM(B22:B32)</f>
        <v>640036</v>
      </c>
      <c r="C33" s="168">
        <f t="shared" si="3"/>
        <v>172040</v>
      </c>
      <c r="D33" s="168">
        <f t="shared" si="3"/>
        <v>226480</v>
      </c>
      <c r="E33" s="168">
        <f t="shared" si="3"/>
        <v>268264</v>
      </c>
      <c r="F33" s="168">
        <f t="shared" si="3"/>
        <v>260062</v>
      </c>
      <c r="G33" s="168">
        <f t="shared" si="3"/>
        <v>273094</v>
      </c>
      <c r="H33" s="168">
        <f t="shared" si="3"/>
        <v>253732</v>
      </c>
      <c r="I33" s="168">
        <f t="shared" si="3"/>
        <v>278724</v>
      </c>
      <c r="J33" s="168">
        <f t="shared" si="3"/>
        <v>271067</v>
      </c>
      <c r="K33" s="168">
        <f t="shared" si="3"/>
        <v>343825</v>
      </c>
      <c r="L33" s="168">
        <f t="shared" si="3"/>
        <v>357268</v>
      </c>
      <c r="M33" s="168">
        <f t="shared" si="3"/>
        <v>532279</v>
      </c>
      <c r="N33" s="169">
        <f t="shared" si="3"/>
        <v>3876871</v>
      </c>
      <c r="O33" s="18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2012-02-29T16:41:24Z</cp:lastPrinted>
  <dcterms:created xsi:type="dcterms:W3CDTF">2003-01-09T09:58:10Z</dcterms:created>
  <dcterms:modified xsi:type="dcterms:W3CDTF">2012-02-29T16:41:43Z</dcterms:modified>
  <cp:category/>
  <cp:version/>
  <cp:contentType/>
  <cp:contentStatus/>
</cp:coreProperties>
</file>