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55" tabRatio="597" activeTab="0"/>
  </bookViews>
  <sheets>
    <sheet name="1. sz. melléklet" sheetId="1" r:id="rId1"/>
    <sheet name="normatíva" sheetId="2" r:id="rId2"/>
    <sheet name="intézményi" sheetId="3" r:id="rId3"/>
    <sheet name="szakfeladatos" sheetId="4" r:id="rId4"/>
    <sheet name="működési" sheetId="5" r:id="rId5"/>
    <sheet name="felhalm.bev." sheetId="6" r:id="rId6"/>
    <sheet name="támogatások" sheetId="7" r:id="rId7"/>
    <sheet name="gördülő tervezés" sheetId="8" r:id="rId8"/>
    <sheet name="tartalék" sheetId="9" r:id="rId9"/>
    <sheet name="CKÖ" sheetId="10" r:id="rId10"/>
    <sheet name="RKÖ" sheetId="11" r:id="rId11"/>
    <sheet name="hitel" sheetId="12" r:id="rId12"/>
    <sheet name="finanszírozási" sheetId="13" r:id="rId13"/>
  </sheets>
  <definedNames/>
  <calcPr fullCalcOnLoad="1"/>
</workbook>
</file>

<file path=xl/sharedStrings.xml><?xml version="1.0" encoding="utf-8"?>
<sst xmlns="http://schemas.openxmlformats.org/spreadsheetml/2006/main" count="786" uniqueCount="607">
  <si>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</si>
  <si>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</si>
  <si>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</si>
  <si>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</si>
  <si>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</si>
  <si>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</si>
  <si>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</si>
  <si>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</si>
  <si>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</si>
  <si>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</si>
  <si>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</si>
  <si>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</si>
  <si>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</si>
  <si>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</si>
  <si>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</si>
  <si>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</si>
  <si>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</si>
  <si>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Állami támogatás</t>
  </si>
  <si>
    <t>Önkormányzati támogatás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</si>
  <si>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</si>
  <si>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</si>
  <si>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</si>
  <si>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</si>
  <si>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</si>
  <si>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</si>
  <si>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</si>
  <si>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</si>
  <si>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</si>
  <si>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</si>
  <si>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</si>
  <si>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</si>
  <si>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</si>
  <si>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</si>
  <si>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</si>
  <si>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</si>
  <si>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</si>
  <si>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</si>
  <si>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</si>
  <si>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</si>
  <si>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gyermekeknek</t>
  </si>
  <si>
    <t>- Átmeneti segély felnőtteknek</t>
  </si>
  <si>
    <t>- Közgyógyellátás</t>
  </si>
  <si>
    <t>5. számú melléklet</t>
  </si>
  <si>
    <t>működési kiadásainak részletezése</t>
  </si>
  <si>
    <t>Járulékok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</si>
  <si>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</si>
  <si>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</si>
  <si>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</si>
  <si>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</si>
  <si>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</si>
  <si>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</si>
  <si>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</si>
  <si>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</si>
  <si>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</si>
  <si>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</si>
  <si>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</si>
  <si>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</si>
  <si>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</si>
  <si>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</si>
  <si>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</si>
  <si>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</si>
  <si>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</si>
  <si>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</si>
  <si>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</si>
  <si>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</si>
  <si>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</si>
  <si>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</si>
  <si>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</si>
  <si>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</si>
  <si>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</si>
  <si>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</si>
  <si>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</si>
  <si>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</si>
  <si>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</si>
  <si>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</si>
  <si>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</si>
  <si>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</si>
  <si>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</si>
  <si>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</si>
  <si>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</si>
  <si>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</si>
  <si>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</si>
  <si>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</si>
  <si>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</si>
  <si>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</si>
  <si>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</si>
  <si>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</si>
  <si>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</si>
  <si>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</si>
  <si>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r>
      <t xml:space="preserve">   </t>
    </r>
    <r>
      <rPr>
        <b/>
        <i/>
        <sz val="10"/>
        <rFont val="Times New Roman CE"/>
        <family val="0"/>
      </rPr>
      <t>9</t>
    </r>
    <r>
      <rPr>
        <i/>
        <sz val="10"/>
        <rFont val="Times New Roman CE"/>
        <family val="1"/>
      </rPr>
      <t>. számú melléklet</t>
    </r>
  </si>
  <si>
    <t xml:space="preserve">Tiszavasvári Város Önkormányzata </t>
  </si>
  <si>
    <t>Céltartalékok:</t>
  </si>
  <si>
    <t>Céltartalékok összesen:</t>
  </si>
  <si>
    <t>Pénzforgalom nélküli kiadások összesen:</t>
  </si>
  <si>
    <t xml:space="preserve">Tiszavasvári Város Cigány Kisebbségi </t>
  </si>
  <si>
    <t>Képviselők juttatásai</t>
  </si>
  <si>
    <t>Egészségügyi hozzájárulás</t>
  </si>
  <si>
    <t xml:space="preserve">Könyv, folyóirat, egyéb inf. hord. </t>
  </si>
  <si>
    <t>Nem adatátviteli c. távközlési díjak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</si>
  <si>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</si>
  <si>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</si>
  <si>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</si>
  <si>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</si>
  <si>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</si>
  <si>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</si>
  <si>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</si>
  <si>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</si>
  <si>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</si>
  <si>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</si>
  <si>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</si>
  <si>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</si>
  <si>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</si>
  <si>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</si>
  <si>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</si>
  <si>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</si>
  <si>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</si>
  <si>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</si>
  <si>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</si>
  <si>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</si>
  <si>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</si>
  <si>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</si>
  <si>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</si>
  <si>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- Felső fokú intézményben tanulók támogatása (BURSA Hungarica)</t>
  </si>
  <si>
    <t>Egyéb készletbeszerzés</t>
  </si>
  <si>
    <t>Bevétel összesen: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</si>
  <si>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</si>
  <si>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</si>
  <si>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</si>
  <si>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Irodaszer, nyomtatvány</t>
  </si>
  <si>
    <t>- Rendszeres szociális segély egyéb jogcímen</t>
  </si>
  <si>
    <t>- Gyermekvédelmi támogatás</t>
  </si>
  <si>
    <t>- Közlekedési támogatás</t>
  </si>
  <si>
    <t>- Köztemetés</t>
  </si>
  <si>
    <t>- általános tartalék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</si>
  <si>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</si>
  <si>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</si>
  <si>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</si>
  <si>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</si>
  <si>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</si>
  <si>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</si>
  <si>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</si>
  <si>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</si>
  <si>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</si>
  <si>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</si>
  <si>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</si>
  <si>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</si>
  <si>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</si>
  <si>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</si>
  <si>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</si>
  <si>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</si>
  <si>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intézményi (bérleti díjak, környv. bírság)</t>
  </si>
  <si>
    <t>4. számú melléklet</t>
  </si>
  <si>
    <t>10. sz. melléklet</t>
  </si>
  <si>
    <t>Támogatás, pénzeszköz-átadás (Közösségi Ház)</t>
  </si>
  <si>
    <t>- TISZK támogatás (működési célú)</t>
  </si>
  <si>
    <t>Létszám (fő)</t>
  </si>
  <si>
    <t>Dologi kiadások</t>
  </si>
  <si>
    <t>- Köztestületi Tűzoltóság támogatása (működési célú)</t>
  </si>
  <si>
    <t>Működési kiadás összesen: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</si>
  <si>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</si>
  <si>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</si>
  <si>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</si>
  <si>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</si>
  <si>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</si>
  <si>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</si>
  <si>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</si>
  <si>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</si>
  <si>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</si>
  <si>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</si>
  <si>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</si>
  <si>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</si>
  <si>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</si>
  <si>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</si>
  <si>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</si>
  <si>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</si>
  <si>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</si>
  <si>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</si>
  <si>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</si>
  <si>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</si>
  <si>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</si>
  <si>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</si>
  <si>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</si>
  <si>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</si>
  <si>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</si>
  <si>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</si>
  <si>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</si>
  <si>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</si>
  <si>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</si>
  <si>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</si>
  <si>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</si>
  <si>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</si>
  <si>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</si>
  <si>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</si>
  <si>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</si>
  <si>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Saját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</si>
  <si>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</si>
  <si>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</si>
  <si>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</si>
  <si>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</si>
  <si>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</si>
  <si>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</si>
  <si>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</si>
  <si>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</si>
  <si>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</si>
  <si>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</si>
  <si>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</si>
  <si>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</si>
  <si>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</si>
  <si>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</si>
  <si>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</si>
  <si>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</si>
  <si>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</si>
  <si>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</si>
  <si>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</si>
  <si>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</si>
  <si>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</si>
  <si>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</si>
  <si>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</si>
  <si>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</si>
  <si>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</si>
  <si>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r>
      <t xml:space="preserve">3. </t>
    </r>
    <r>
      <rPr>
        <i/>
        <sz val="8"/>
        <rFont val="Times New Roman CE"/>
        <family val="1"/>
      </rPr>
      <t>számú melléklet</t>
    </r>
  </si>
  <si>
    <t>Polgármesteri Hivatal</t>
  </si>
  <si>
    <t>Városi Kincstár összesen:</t>
  </si>
  <si>
    <t>Szállítási szolgáltatás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</si>
  <si>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</si>
  <si>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</si>
  <si>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</si>
  <si>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</si>
  <si>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</si>
  <si>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>Máshová nem sorolt sporttevékenység (működési célú)</t>
  </si>
  <si>
    <t>Önkormányzat igazgatási tevékenysége (működési célú)</t>
  </si>
  <si>
    <t xml:space="preserve">- Polgármesteri keret </t>
  </si>
  <si>
    <t>- Helyi tömegközlekedés támogatása (működési célú)</t>
  </si>
  <si>
    <t>Városi Kincstár-közhasznú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</si>
  <si>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</si>
  <si>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</si>
  <si>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</si>
  <si>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</si>
  <si>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</si>
  <si>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</si>
  <si>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</si>
  <si>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</si>
  <si>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</si>
  <si>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</si>
  <si>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</si>
  <si>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</si>
  <si>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</si>
  <si>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</si>
  <si>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</si>
  <si>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</si>
  <si>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</si>
  <si>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</si>
  <si>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</si>
  <si>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</si>
  <si>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</si>
  <si>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</si>
  <si>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</si>
  <si>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</si>
  <si>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</si>
  <si>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</si>
  <si>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</si>
  <si>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</si>
  <si>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</si>
  <si>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</si>
  <si>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</si>
  <si>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</si>
  <si>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</si>
  <si>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</si>
  <si>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</si>
  <si>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</si>
  <si>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</si>
  <si>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</si>
  <si>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</si>
  <si>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</si>
  <si>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</si>
  <si>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</si>
  <si>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</si>
  <si>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</si>
  <si>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</si>
  <si>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</si>
  <si>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</si>
  <si>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</si>
  <si>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</si>
  <si>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</si>
  <si>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</si>
  <si>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</si>
  <si>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</si>
  <si>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</si>
  <si>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</si>
  <si>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</si>
  <si>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</si>
  <si>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</si>
  <si>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</si>
  <si>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</si>
  <si>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</si>
  <si>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</si>
  <si>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</si>
  <si>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</si>
  <si>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</si>
  <si>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</si>
  <si>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</si>
  <si>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</si>
  <si>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</si>
  <si>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</si>
  <si>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</si>
  <si>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</si>
  <si>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</si>
  <si>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</si>
  <si>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</si>
  <si>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</si>
  <si>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</si>
  <si>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</si>
  <si>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</si>
  <si>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</si>
  <si>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</si>
  <si>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</si>
  <si>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</si>
  <si>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</si>
  <si>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</si>
  <si>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</si>
  <si>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</si>
  <si>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</si>
  <si>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</si>
  <si>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</si>
  <si>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SZJA-helyben maradó és jöv.kül.mérs.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</si>
  <si>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</si>
  <si>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</si>
  <si>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</si>
  <si>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</si>
  <si>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</si>
  <si>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</si>
  <si>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</si>
  <si>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</si>
  <si>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</si>
  <si>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</si>
  <si>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</si>
  <si>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</si>
  <si>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</si>
  <si>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</si>
  <si>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</si>
  <si>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</si>
  <si>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</si>
  <si>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</si>
  <si>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</si>
  <si>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</si>
  <si>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</si>
  <si>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</si>
  <si>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</si>
  <si>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</si>
  <si>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</si>
  <si>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</si>
  <si>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</si>
  <si>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</si>
  <si>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</si>
  <si>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</si>
  <si>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</si>
  <si>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</si>
  <si>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</si>
  <si>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</si>
  <si>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</si>
  <si>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 xml:space="preserve">- Tiszavasvári SE támogatása-sportlétesítmények működtetéséhez </t>
  </si>
  <si>
    <t>- Önkormányzati létesítmények felújítási kerete</t>
  </si>
  <si>
    <t>- Normatíva visszafizetés miatti tartalék</t>
  </si>
  <si>
    <t>- Egyéb tartalék</t>
  </si>
  <si>
    <t>- Lakásfelújítási Alap</t>
  </si>
  <si>
    <t>Pénzforgalom nélküli bevételek</t>
  </si>
  <si>
    <t xml:space="preserve">  ebből:    Szakképzési hozzájárulás</t>
  </si>
  <si>
    <t>2. sz. melléklet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</si>
  <si>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</si>
  <si>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</si>
  <si>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</si>
  <si>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</si>
  <si>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</si>
  <si>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Települési önkormányzatok üzemeltetési, igazgatási, sport- és kulturális feladatai</t>
  </si>
  <si>
    <t>Körzeti igazgatás</t>
  </si>
  <si>
    <t>Okmányiroda működése és gyámügyi igazgatási feladatok</t>
  </si>
  <si>
    <t>1./ alap-hozzájárulás</t>
  </si>
  <si>
    <t>2./ Okmányiroda működési kiadásai</t>
  </si>
  <si>
    <t>Gyámügyi igazgatási feladatok</t>
  </si>
  <si>
    <t>Építésügyi igazgatási feladatok</t>
  </si>
  <si>
    <t>1./ Térségi normatív hozzájárulás</t>
  </si>
  <si>
    <t>2./ Kiegészítő hozzájárulás építésügyi igazgatási feladatokhoz</t>
  </si>
  <si>
    <t>Lakott külterülettel kapcsolatos feladatok</t>
  </si>
  <si>
    <t xml:space="preserve">Pénzbeli szociális juttatások </t>
  </si>
  <si>
    <t>Közoktatási alap hozzájárulások</t>
  </si>
  <si>
    <t>Óvodai nevelés (napi 8 órát meghaladó nyitvatartás)</t>
  </si>
  <si>
    <t>- 1-3. nevelési év'</t>
  </si>
  <si>
    <t>Általános iskola</t>
  </si>
  <si>
    <t>- 1-2. évfolyam</t>
  </si>
  <si>
    <t>- 3. évfolyam</t>
  </si>
  <si>
    <t>-  4. évfolyam</t>
  </si>
  <si>
    <t>- 5-6. évfolyam'</t>
  </si>
  <si>
    <t>Középfokú iskola</t>
  </si>
  <si>
    <t>- 9-10. évfolyam'</t>
  </si>
  <si>
    <t>Iskolai szakképzés, elméleti képzés</t>
  </si>
  <si>
    <t>Alapfokú művészetoktatás</t>
  </si>
  <si>
    <t>- minősített intézményben</t>
  </si>
  <si>
    <t>Kollégiumok közoktatási feladatai</t>
  </si>
  <si>
    <t>- kollégiumi, externátusi nevelés, oktatás</t>
  </si>
  <si>
    <t>Napközis/tanulószobai, iskolaotthonos foglalkozás</t>
  </si>
  <si>
    <t>- 1-4. évfolyamos napközis foglalkoztatás</t>
  </si>
  <si>
    <t>- 5-8. évfolyamos napközis/tanulószobai foglalkoztatás</t>
  </si>
  <si>
    <t xml:space="preserve"> Óvodai nevelés (napi 8 órát meghaladó nyitvatartás)</t>
  </si>
  <si>
    <t>- 1-3. nevelési év</t>
  </si>
  <si>
    <t>- 4. évfolyam</t>
  </si>
  <si>
    <t>- 5-6. évfolyam</t>
  </si>
  <si>
    <t>- 9-10. évfolyam</t>
  </si>
  <si>
    <t>- 1-4. évfolyamos napközis foglalkozás</t>
  </si>
  <si>
    <t>- 5-8. évolyamos napközis/tanulószobai foglalkozás</t>
  </si>
  <si>
    <t>Közoktatási kiegészítő hozzájárulások</t>
  </si>
  <si>
    <t>Iskolai gyakorlati oktatás</t>
  </si>
  <si>
    <t>- szakiskola 9-10. évfolyamán</t>
  </si>
  <si>
    <t>- szakközépiskola 9-10. évfolyamán</t>
  </si>
  <si>
    <t>- Egyévfolyamos képzés, valamint többévfolyamos képzés második szakképzési és spec. szakiskola szakképzési évfolyamaira</t>
  </si>
  <si>
    <t>- Az első évfolyamos képzéshez, ha a képzési idő meghaladja az egy évet</t>
  </si>
  <si>
    <t>- Az utolsó évf. képz., ha a képzési idő meghaladja az egy évet</t>
  </si>
  <si>
    <t>- A tanulószerződéssel nem önk-i t.műhelyben tört. képzéshez</t>
  </si>
  <si>
    <t>- Tanulmányaikat magántanulóként f. s. nev. i. tanulók rehab. b. szakv. alapján, valamint nem s. nev. i. tanulók orvosi ig. alapján</t>
  </si>
  <si>
    <t xml:space="preserve"> Gyógypedagógiai nevelésből visszahelyezettek, valamint folyamatosan figyelemmel kísért tanulók</t>
  </si>
  <si>
    <t>Testi, érzékszervi, súlyos, középsúlyos értelmi fogyatékos, autista, halmozottan fogyatékos gyermekek, tanulók</t>
  </si>
  <si>
    <t>- Beszédfogy., enyhe értelmi fogy., megismerő funkciók vagy a viselkedés fejlődésének organikus okokra visszavezethetően tartós és súlyos rendellenessége miatt saj. nev. igényű gyerm., tanulók</t>
  </si>
  <si>
    <t>- Kizárólag magyar nyelven folyó roma kisebbségi nev.-okt.</t>
  </si>
  <si>
    <t>- Pedagógiai módszerek támogatása - min. alapfokú művészeti okt.</t>
  </si>
  <si>
    <t>- Bejáró nappali tanulók ellátása</t>
  </si>
  <si>
    <t>- szakközépiskola  9-10. évfolyamán</t>
  </si>
  <si>
    <t>Szociális juttatások, egyéb szolgáltatások</t>
  </si>
  <si>
    <t>- Kedvezményes óvodai, iskolai, kollégiumi étkeztetés</t>
  </si>
  <si>
    <t>- Kollégiumi, diákotthoni lakhatási feltételek megteremtése 8 hó</t>
  </si>
  <si>
    <t>Normatív támogatás összesen:</t>
  </si>
  <si>
    <t xml:space="preserve"> -2008/2009-as tanév</t>
  </si>
  <si>
    <t>Pedagógiai szakszolgálat</t>
  </si>
  <si>
    <t>Kötött felhasználású támogatás összesen</t>
  </si>
  <si>
    <t>Normatív támogatások mindösszesen:</t>
  </si>
  <si>
    <t>A hitelállomány és a hitelek törlesztése</t>
  </si>
  <si>
    <t>Hiteltörlesztés</t>
  </si>
  <si>
    <r>
      <t xml:space="preserve">Infrastrukturális hitel </t>
    </r>
    <r>
      <rPr>
        <i/>
        <sz val="12"/>
        <rFont val="Times New Roman CE"/>
        <family val="1"/>
      </rPr>
      <t>(lejárat: 2024.)</t>
    </r>
  </si>
  <si>
    <r>
      <t xml:space="preserve">Beruházás a 21. sz. iskolába </t>
    </r>
    <r>
      <rPr>
        <i/>
        <sz val="12"/>
        <rFont val="Times New Roman CE"/>
        <family val="1"/>
      </rPr>
      <t>(</t>
    </r>
    <r>
      <rPr>
        <i/>
        <sz val="12"/>
        <rFont val="Times New Roman CE"/>
        <family val="0"/>
      </rPr>
      <t>lejárat: 2015</t>
    </r>
    <r>
      <rPr>
        <sz val="12"/>
        <rFont val="Times New Roman CE"/>
        <family val="0"/>
      </rPr>
      <t>.</t>
    </r>
    <r>
      <rPr>
        <i/>
        <sz val="12"/>
        <rFont val="Times New Roman CE"/>
        <family val="1"/>
      </rPr>
      <t>)</t>
    </r>
  </si>
  <si>
    <r>
      <t>Viziközmű társ. hitel  (</t>
    </r>
    <r>
      <rPr>
        <i/>
        <sz val="12"/>
        <rFont val="Times New Roman CE"/>
        <family val="0"/>
      </rPr>
      <t>lejárat: 2011.</t>
    </r>
    <r>
      <rPr>
        <sz val="12"/>
        <rFont val="Times New Roman CE"/>
        <family val="1"/>
      </rPr>
      <t>)</t>
    </r>
  </si>
  <si>
    <r>
      <t>Üdülőterületi Csat. Viziközmű Társ. Hitel (</t>
    </r>
    <r>
      <rPr>
        <i/>
        <sz val="12"/>
        <rFont val="Times New Roman CE"/>
        <family val="0"/>
      </rPr>
      <t>lejárat: 2016.)</t>
    </r>
  </si>
  <si>
    <r>
      <t>Deviza alapú hitel személygépkocsi vásárláshoz (</t>
    </r>
    <r>
      <rPr>
        <i/>
        <sz val="12"/>
        <rFont val="Times New Roman CE"/>
        <family val="0"/>
      </rPr>
      <t>lejárat: 2011.)</t>
    </r>
    <r>
      <rPr>
        <sz val="12"/>
        <rFont val="Times New Roman CE"/>
        <family val="1"/>
      </rPr>
      <t xml:space="preserve"> </t>
    </r>
  </si>
  <si>
    <r>
      <t xml:space="preserve">Beruházási hitel Városi Strandfürdő fejlesztéséhez </t>
    </r>
    <r>
      <rPr>
        <i/>
        <sz val="12"/>
        <rFont val="Times New Roman CE"/>
        <family val="0"/>
      </rPr>
      <t>(lejárat: 2029.)</t>
    </r>
  </si>
  <si>
    <r>
      <t xml:space="preserve">Folyószámla hitel </t>
    </r>
    <r>
      <rPr>
        <i/>
        <sz val="12"/>
        <rFont val="Times New Roman CE"/>
        <family val="0"/>
      </rPr>
      <t>(működési)</t>
    </r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</si>
  <si>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</si>
  <si>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</si>
  <si>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</si>
  <si>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</si>
  <si>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</si>
  <si>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</si>
  <si>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</si>
  <si>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</si>
  <si>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</si>
  <si>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</si>
  <si>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</si>
  <si>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</si>
  <si>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</si>
  <si>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</si>
  <si>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</si>
  <si>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</si>
  <si>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</si>
  <si>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</si>
  <si>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</si>
  <si>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</si>
  <si>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</si>
  <si>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</si>
  <si>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</si>
  <si>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</si>
  <si>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</si>
  <si>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</si>
  <si>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</si>
  <si>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</si>
  <si>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</si>
  <si>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</si>
  <si>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</si>
  <si>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</si>
  <si>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</si>
  <si>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</si>
  <si>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</si>
  <si>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</si>
  <si>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</si>
  <si>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</si>
  <si>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</si>
  <si>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</si>
  <si>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</si>
  <si>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</si>
  <si>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</si>
  <si>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</si>
  <si>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</si>
  <si>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</si>
  <si>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</si>
  <si>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</si>
  <si>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</si>
  <si>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</si>
  <si>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</si>
  <si>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2010 téli-tavaszi közmunka program támogatása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</si>
  <si>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</si>
  <si>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</si>
  <si>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</si>
  <si>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</si>
  <si>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</si>
  <si>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</si>
  <si>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</si>
  <si>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</si>
  <si>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</si>
  <si>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</si>
  <si>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</si>
  <si>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</si>
  <si>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</si>
  <si>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</si>
  <si>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</si>
  <si>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</si>
  <si>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</si>
  <si>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</si>
  <si>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</si>
  <si>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</si>
  <si>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</si>
  <si>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</si>
  <si>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</si>
  <si>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</si>
  <si>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</si>
  <si>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</si>
  <si>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</si>
  <si>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</si>
  <si>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 xml:space="preserve">Tiszavasvári Város Önkormányzata 2011. évi költségvetésének </t>
  </si>
  <si>
    <t>2011. évi előirányzat</t>
  </si>
  <si>
    <t>Az önkormányzatot 2011. évben várhatóan megillető</t>
  </si>
  <si>
    <t>2011. évi költségvetése</t>
  </si>
  <si>
    <t>- Városi Kincstár (közmunka)</t>
  </si>
  <si>
    <t>2011. év</t>
  </si>
  <si>
    <t>Az önkormányzat 2011. évi költségvetésének</t>
  </si>
  <si>
    <t>A Polgármesteri Hivatal 2011. évi költségvetése</t>
  </si>
  <si>
    <t>2011. évi eredeti előirányzat</t>
  </si>
  <si>
    <t xml:space="preserve">A 2011. évi támogatások, pénzeszközátadások </t>
  </si>
  <si>
    <t xml:space="preserve">2011-2012-2013. évi alakulása </t>
  </si>
  <si>
    <t xml:space="preserve">2011. évi költségvetésében rendelkezésre álló tartalékok </t>
  </si>
  <si>
    <t>Önkormányzatának  2011.  évi  költségvetése</t>
  </si>
  <si>
    <t>Támogatás, pénzeszköz-átadás</t>
  </si>
  <si>
    <t xml:space="preserve">Tiszavasvári Város Ruszin Kisebbségi </t>
  </si>
  <si>
    <t>Hitelállomány 2011. január 1.</t>
  </si>
  <si>
    <t>2011.</t>
  </si>
  <si>
    <t>2012-2013.</t>
  </si>
  <si>
    <t>2014-2017.</t>
  </si>
  <si>
    <t>2018-2030.</t>
  </si>
  <si>
    <t>Hitel a pályázathoz szükséges önrész biztosításához (2-es hitelcél)</t>
  </si>
  <si>
    <t>Hitel a pályázathoz szükséges önrész biztosításához (8-as hitelcél)</t>
  </si>
  <si>
    <t>Tiszavasvári Város Önkormányzata 2011. évi költségvetésének</t>
  </si>
  <si>
    <t>Városi Kincstár-közfogl.</t>
  </si>
  <si>
    <t>- Múzeum rendezvényeinek támogatása (műk. célú)</t>
  </si>
  <si>
    <t xml:space="preserve"> Egyéb m.n.s. közösségi, társadalmi tevékenységek támogatása</t>
  </si>
  <si>
    <t>- Többcélú Kistérségi Társulás Int.támogatás-Szociális Otthon (működési célú)</t>
  </si>
  <si>
    <t>- Magánlakások felúj.kerete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</si>
  <si>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</si>
  <si>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</si>
  <si>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</si>
  <si>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</si>
  <si>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Kerékpárút építés</t>
  </si>
  <si>
    <t>Strand körépület építés</t>
  </si>
  <si>
    <t>Ügyviteli eszközök beszerzése</t>
  </si>
  <si>
    <t>Tervek, programok</t>
  </si>
  <si>
    <t>Intézményi beruházások ( szakképzési hozzájárulás terhére )</t>
  </si>
  <si>
    <t>Polgármesteri Hivatal akadálymentesítése</t>
  </si>
  <si>
    <t>Civil-Ház kialakítás</t>
  </si>
  <si>
    <t>Önkormányzatok költségvetési támogatása és átengedett személyi jövedelemadó bevétele</t>
  </si>
  <si>
    <t>Felújítási előirányzatok</t>
  </si>
  <si>
    <t>Egyesített Óvodai Intézmény kazán felújítás</t>
  </si>
  <si>
    <t>Pogármesteri Hivatal- riasztó szerelés</t>
  </si>
  <si>
    <t>2011. január 1-től augusztus 31-ig</t>
  </si>
  <si>
    <t>- 7-8. évfolyam'</t>
  </si>
  <si>
    <t>- 11-12. évfolyam'</t>
  </si>
  <si>
    <t>-13. évfolyam'</t>
  </si>
  <si>
    <t>- felzárkóztató 9. évf., szakiskola, szakközépiskola első-harmadik, harmadikat követő további szakképzési évfolyam</t>
  </si>
  <si>
    <t>- 1-4. évfolyamos iskolaotthonos oktatás</t>
  </si>
  <si>
    <t>2011. szeptember 1-től december 31-ig</t>
  </si>
  <si>
    <t>- 7-8. évfolyam</t>
  </si>
  <si>
    <t>- 11-13. évfolyam</t>
  </si>
  <si>
    <t>- Megismerő funkció vagy a viselkedés fejlődésének organikus okokra vissza nem vezethetően tartós és súlyos rendellenessége miatt sajátos nevelési igényű gyermekek, tanulók</t>
  </si>
  <si>
    <t>- Nappali rendszerű iskolai oktatásban két tanítási nyelven folyó oktatás</t>
  </si>
  <si>
    <t>- Nyelvi előkészítő évfolyamok</t>
  </si>
  <si>
    <t>- Beszédfogyatékos, enyhe értelmi fogyatékos sajátos nev. igényű gyerm., tanulók</t>
  </si>
  <si>
    <t>- Megismerő funkció vagy a viselkedés fejlődésének tartós és súlyos rendellenessége miatt sajátos nevelési igényű gyermekek, tanulók</t>
  </si>
  <si>
    <t>- Nappali rendszerű iskolai oktatásban  két tanítási nyelven folyó oktatás</t>
  </si>
  <si>
    <t>- Középszintű érettségi vizsga lebonyolítása</t>
  </si>
  <si>
    <t>- Szakmai vizsga lebonyolítása</t>
  </si>
  <si>
    <t>- Szakmai informatikai fejlesztési feladatok támogatása</t>
  </si>
  <si>
    <t>- Tanulók ingyenes tankönyvellátásának támogatása</t>
  </si>
  <si>
    <t>Pedagógus szakvizsga, továbbképzés, szakmai szolgáltatások igénybevételének támogatása</t>
  </si>
  <si>
    <t>Osztályfőnöki pótlék</t>
  </si>
  <si>
    <t>Gyógypedagógiai pótlék kiegészítése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</si>
  <si>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</si>
  <si>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</si>
  <si>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</si>
  <si>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</si>
  <si>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11. sz. melléklet</t>
  </si>
  <si>
    <t>12. számú melléklet</t>
  </si>
  <si>
    <t>13. sz. melléklet</t>
  </si>
  <si>
    <t>- Bérpótló juttatás</t>
  </si>
  <si>
    <t xml:space="preserve">                    a  7/2011.(II.14.) önk. rendelethez                      </t>
  </si>
  <si>
    <t xml:space="preserve">          a 7/2011.(II.14.) önk. rendelethez</t>
  </si>
  <si>
    <t xml:space="preserve">a 7/2011.(II.14.) önk. rendelethez      </t>
  </si>
  <si>
    <t xml:space="preserve">a 7/2011.(II.14.) önk.  </t>
  </si>
  <si>
    <r>
      <t xml:space="preserve"> 8. </t>
    </r>
    <r>
      <rPr>
        <i/>
        <sz val="8"/>
        <rFont val="Times New Roman CE"/>
        <family val="1"/>
      </rPr>
      <t>számú melléklet a 7/2011.(II.14.) önk. rendelethez</t>
    </r>
  </si>
  <si>
    <t>7. sz. melléklet a  7/2011.(II.14.) önk. rendelethez</t>
  </si>
  <si>
    <t>6. számú melléklet                                     a 7/2011.(II.14.) önk. rendelethez</t>
  </si>
  <si>
    <t>a 7/2011.(II.14i) önk. rendelethez</t>
  </si>
  <si>
    <t>a  7/2011.(II.14.) önk. rendelethez</t>
  </si>
  <si>
    <t>a  7/2011. (II.14.) önk. rendelethez</t>
  </si>
  <si>
    <t>a 7/2011.(II.14.) önk. rendelethez</t>
  </si>
  <si>
    <t>1. sz. melléklet a 7/2011.(II.14.) önk.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</si>
</sst>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b/>
      <i/>
      <sz val="8"/>
      <name val="Times New Roman CE"/>
      <family val="0"/>
    </font>
    <font>
      <b/>
      <i/>
      <sz val="10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1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8"/>
      <color indexed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0" fillId="0" borderId="0" xfId="15" applyNumberForma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4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166" fontId="5" fillId="0" borderId="0" xfId="15" applyNumberFormat="1" applyFont="1" applyAlignment="1">
      <alignment horizontal="right"/>
    </xf>
    <xf numFmtId="0" fontId="1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66" fontId="9" fillId="0" borderId="0" xfId="15" applyNumberFormat="1" applyFont="1" applyAlignment="1">
      <alignment horizontal="right"/>
    </xf>
    <xf numFmtId="166" fontId="1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Continuous"/>
    </xf>
    <xf numFmtId="1" fontId="4" fillId="0" borderId="7" xfId="0" applyNumberFormat="1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Continuous"/>
    </xf>
    <xf numFmtId="1" fontId="9" fillId="0" borderId="9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2" borderId="11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15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6" fillId="0" borderId="9" xfId="15" applyNumberFormat="1" applyFont="1" applyBorder="1" applyAlignment="1">
      <alignment horizontal="center"/>
    </xf>
    <xf numFmtId="166" fontId="6" fillId="0" borderId="11" xfId="15" applyNumberFormat="1" applyFont="1" applyBorder="1" applyAlignment="1">
      <alignment/>
    </xf>
    <xf numFmtId="166" fontId="12" fillId="0" borderId="9" xfId="15" applyNumberFormat="1" applyFont="1" applyBorder="1" applyAlignment="1">
      <alignment/>
    </xf>
    <xf numFmtId="166" fontId="12" fillId="0" borderId="10" xfId="15" applyNumberFormat="1" applyFont="1" applyBorder="1" applyAlignment="1">
      <alignment/>
    </xf>
    <xf numFmtId="166" fontId="14" fillId="0" borderId="0" xfId="15" applyNumberFormat="1" applyFont="1" applyAlignment="1">
      <alignment horizontal="centerContinuous"/>
    </xf>
    <xf numFmtId="0" fontId="0" fillId="0" borderId="0" xfId="0" applyAlignment="1">
      <alignment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12" fillId="0" borderId="12" xfId="15" applyNumberFormat="1" applyFont="1" applyBorder="1" applyAlignment="1" quotePrefix="1">
      <alignment/>
    </xf>
    <xf numFmtId="166" fontId="6" fillId="0" borderId="13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166" fontId="12" fillId="0" borderId="19" xfId="15" applyNumberFormat="1" applyFont="1" applyBorder="1" applyAlignment="1" quotePrefix="1">
      <alignment/>
    </xf>
    <xf numFmtId="166" fontId="6" fillId="0" borderId="19" xfId="15" applyNumberFormat="1" applyFont="1" applyBorder="1" applyAlignment="1">
      <alignment/>
    </xf>
    <xf numFmtId="166" fontId="6" fillId="0" borderId="20" xfId="15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6" fillId="0" borderId="2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right"/>
    </xf>
    <xf numFmtId="3" fontId="27" fillId="0" borderId="4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6" fillId="0" borderId="8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28" fillId="0" borderId="13" xfId="0" applyFont="1" applyBorder="1" applyAlignment="1" quotePrefix="1">
      <alignment/>
    </xf>
    <xf numFmtId="0" fontId="26" fillId="0" borderId="16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3" fontId="26" fillId="0" borderId="31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66" fontId="5" fillId="0" borderId="19" xfId="15" applyNumberFormat="1" applyFont="1" applyBorder="1" applyAlignment="1">
      <alignment/>
    </xf>
    <xf numFmtId="166" fontId="12" fillId="0" borderId="19" xfId="15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20" fillId="0" borderId="0" xfId="0" applyNumberFormat="1" applyFont="1" applyBorder="1" applyAlignment="1">
      <alignment/>
    </xf>
    <xf numFmtId="0" fontId="7" fillId="0" borderId="33" xfId="0" applyFont="1" applyBorder="1" applyAlignment="1">
      <alignment vertical="center"/>
    </xf>
    <xf numFmtId="0" fontId="31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166" fontId="6" fillId="0" borderId="10" xfId="15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6" fontId="6" fillId="0" borderId="11" xfId="15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66" fontId="6" fillId="0" borderId="35" xfId="1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15" applyNumberFormat="1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3" fontId="5" fillId="0" borderId="38" xfId="15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21" xfId="15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14" fillId="0" borderId="21" xfId="15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5" fillId="0" borderId="5" xfId="15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166" fontId="6" fillId="0" borderId="10" xfId="15" applyNumberFormat="1" applyFont="1" applyBorder="1" applyAlignment="1">
      <alignment/>
    </xf>
    <xf numFmtId="0" fontId="6" fillId="0" borderId="37" xfId="0" applyFont="1" applyBorder="1" applyAlignment="1">
      <alignment/>
    </xf>
    <xf numFmtId="166" fontId="6" fillId="0" borderId="40" xfId="15" applyNumberFormat="1" applyFont="1" applyBorder="1" applyAlignment="1">
      <alignment/>
    </xf>
    <xf numFmtId="166" fontId="12" fillId="0" borderId="11" xfId="15" applyNumberFormat="1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5" fillId="0" borderId="4" xfId="0" applyFont="1" applyBorder="1" applyAlignment="1" quotePrefix="1">
      <alignment/>
    </xf>
    <xf numFmtId="166" fontId="5" fillId="0" borderId="22" xfId="15" applyNumberFormat="1" applyFont="1" applyBorder="1" applyAlignment="1">
      <alignment/>
    </xf>
    <xf numFmtId="0" fontId="33" fillId="0" borderId="4" xfId="0" applyFont="1" applyBorder="1" applyAlignment="1">
      <alignment/>
    </xf>
    <xf numFmtId="166" fontId="5" fillId="0" borderId="22" xfId="15" applyNumberFormat="1" applyFont="1" applyBorder="1" applyAlignment="1">
      <alignment/>
    </xf>
    <xf numFmtId="0" fontId="7" fillId="0" borderId="44" xfId="0" applyFont="1" applyBorder="1" applyAlignment="1">
      <alignment vertical="center"/>
    </xf>
    <xf numFmtId="166" fontId="7" fillId="0" borderId="45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5" fillId="0" borderId="39" xfId="15" applyNumberFormat="1" applyFont="1" applyBorder="1" applyAlignment="1">
      <alignment/>
    </xf>
    <xf numFmtId="3" fontId="9" fillId="0" borderId="38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 horizontal="center"/>
    </xf>
    <xf numFmtId="3" fontId="4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22" xfId="15" applyNumberFormat="1" applyFont="1" applyBorder="1" applyAlignment="1">
      <alignment/>
    </xf>
    <xf numFmtId="3" fontId="9" fillId="0" borderId="8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39" xfId="15" applyNumberFormat="1" applyFont="1" applyBorder="1" applyAlignment="1">
      <alignment vertical="center" wrapText="1"/>
    </xf>
    <xf numFmtId="3" fontId="9" fillId="0" borderId="21" xfId="15" applyNumberFormat="1" applyFont="1" applyBorder="1" applyAlignment="1">
      <alignment vertical="center" wrapText="1"/>
    </xf>
    <xf numFmtId="3" fontId="9" fillId="0" borderId="22" xfId="15" applyNumberFormat="1" applyFont="1" applyBorder="1" applyAlignment="1">
      <alignment vertical="center" wrapText="1"/>
    </xf>
    <xf numFmtId="3" fontId="4" fillId="0" borderId="21" xfId="15" applyNumberFormat="1" applyFont="1" applyBorder="1" applyAlignment="1">
      <alignment vertical="center" wrapText="1"/>
    </xf>
    <xf numFmtId="3" fontId="4" fillId="0" borderId="22" xfId="15" applyNumberFormat="1" applyFont="1" applyBorder="1" applyAlignment="1">
      <alignment vertical="center" wrapText="1"/>
    </xf>
    <xf numFmtId="3" fontId="4" fillId="2" borderId="21" xfId="15" applyNumberFormat="1" applyFont="1" applyFill="1" applyBorder="1" applyAlignment="1">
      <alignment vertical="center" wrapText="1"/>
    </xf>
    <xf numFmtId="3" fontId="4" fillId="2" borderId="22" xfId="15" applyNumberFormat="1" applyFont="1" applyFill="1" applyBorder="1" applyAlignment="1">
      <alignment vertical="center" wrapText="1"/>
    </xf>
    <xf numFmtId="3" fontId="4" fillId="2" borderId="5" xfId="15" applyNumberFormat="1" applyFont="1" applyFill="1" applyBorder="1" applyAlignment="1">
      <alignment vertical="center" wrapText="1"/>
    </xf>
    <xf numFmtId="3" fontId="4" fillId="2" borderId="6" xfId="15" applyNumberFormat="1" applyFont="1" applyFill="1" applyBorder="1" applyAlignment="1">
      <alignment vertical="center" wrapText="1"/>
    </xf>
    <xf numFmtId="3" fontId="4" fillId="2" borderId="5" xfId="15" applyNumberFormat="1" applyFont="1" applyFill="1" applyBorder="1" applyAlignment="1">
      <alignment/>
    </xf>
    <xf numFmtId="3" fontId="4" fillId="2" borderId="28" xfId="15" applyNumberFormat="1" applyFont="1" applyFill="1" applyBorder="1" applyAlignment="1">
      <alignment/>
    </xf>
    <xf numFmtId="3" fontId="4" fillId="2" borderId="6" xfId="15" applyNumberFormat="1" applyFont="1" applyFill="1" applyBorder="1" applyAlignment="1">
      <alignment/>
    </xf>
    <xf numFmtId="3" fontId="9" fillId="0" borderId="7" xfId="15" applyNumberFormat="1" applyFont="1" applyBorder="1" applyAlignment="1">
      <alignment vertical="center"/>
    </xf>
    <xf numFmtId="3" fontId="9" fillId="0" borderId="38" xfId="15" applyNumberFormat="1" applyFont="1" applyBorder="1" applyAlignment="1">
      <alignment vertical="center"/>
    </xf>
    <xf numFmtId="3" fontId="9" fillId="0" borderId="8" xfId="15" applyNumberFormat="1" applyFont="1" applyBorder="1" applyAlignment="1">
      <alignment vertical="center"/>
    </xf>
    <xf numFmtId="1" fontId="4" fillId="2" borderId="46" xfId="0" applyNumberFormat="1" applyFont="1" applyFill="1" applyBorder="1" applyAlignment="1">
      <alignment horizontal="left" vertical="center"/>
    </xf>
    <xf numFmtId="1" fontId="4" fillId="2" borderId="47" xfId="0" applyNumberFormat="1" applyFont="1" applyFill="1" applyBorder="1" applyAlignment="1">
      <alignment horizontal="center" vertical="center"/>
    </xf>
    <xf numFmtId="3" fontId="9" fillId="0" borderId="4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0" fontId="32" fillId="0" borderId="2" xfId="0" applyFont="1" applyBorder="1" applyAlignment="1">
      <alignment/>
    </xf>
    <xf numFmtId="0" fontId="31" fillId="0" borderId="4" xfId="0" applyFont="1" applyBorder="1" applyAlignment="1">
      <alignment/>
    </xf>
    <xf numFmtId="0" fontId="32" fillId="0" borderId="4" xfId="0" applyFont="1" applyBorder="1" applyAlignment="1">
      <alignment/>
    </xf>
    <xf numFmtId="0" fontId="30" fillId="0" borderId="4" xfId="0" applyFont="1" applyBorder="1" applyAlignment="1" quotePrefix="1">
      <alignment/>
    </xf>
    <xf numFmtId="0" fontId="30" fillId="0" borderId="4" xfId="0" applyFont="1" applyBorder="1" applyAlignment="1">
      <alignment/>
    </xf>
    <xf numFmtId="0" fontId="32" fillId="0" borderId="33" xfId="0" applyFont="1" applyBorder="1" applyAlignment="1">
      <alignment vertical="center"/>
    </xf>
    <xf numFmtId="3" fontId="32" fillId="0" borderId="8" xfId="15" applyNumberFormat="1" applyFont="1" applyBorder="1" applyAlignment="1">
      <alignment/>
    </xf>
    <xf numFmtId="3" fontId="31" fillId="0" borderId="48" xfId="0" applyNumberFormat="1" applyFont="1" applyBorder="1" applyAlignment="1">
      <alignment/>
    </xf>
    <xf numFmtId="3" fontId="31" fillId="0" borderId="22" xfId="15" applyNumberFormat="1" applyFont="1" applyBorder="1" applyAlignment="1">
      <alignment/>
    </xf>
    <xf numFmtId="3" fontId="32" fillId="0" borderId="48" xfId="0" applyNumberFormat="1" applyFont="1" applyBorder="1" applyAlignment="1">
      <alignment/>
    </xf>
    <xf numFmtId="3" fontId="32" fillId="0" borderId="22" xfId="15" applyNumberFormat="1" applyFont="1" applyBorder="1" applyAlignment="1">
      <alignment/>
    </xf>
    <xf numFmtId="3" fontId="30" fillId="0" borderId="48" xfId="0" applyNumberFormat="1" applyFont="1" applyBorder="1" applyAlignment="1">
      <alignment/>
    </xf>
    <xf numFmtId="3" fontId="30" fillId="0" borderId="22" xfId="15" applyNumberFormat="1" applyFont="1" applyBorder="1" applyAlignment="1">
      <alignment/>
    </xf>
    <xf numFmtId="3" fontId="34" fillId="0" borderId="22" xfId="15" applyNumberFormat="1" applyFont="1" applyBorder="1" applyAlignment="1">
      <alignment/>
    </xf>
    <xf numFmtId="3" fontId="32" fillId="0" borderId="8" xfId="0" applyNumberFormat="1" applyFont="1" applyBorder="1" applyAlignment="1">
      <alignment/>
    </xf>
    <xf numFmtId="3" fontId="32" fillId="0" borderId="49" xfId="0" applyNumberFormat="1" applyFont="1" applyBorder="1" applyAlignment="1">
      <alignment vertical="center"/>
    </xf>
    <xf numFmtId="3" fontId="32" fillId="0" borderId="49" xfId="15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8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4" fillId="0" borderId="0" xfId="22" applyFont="1" applyAlignment="1">
      <alignment horizontal="right"/>
      <protection/>
    </xf>
    <xf numFmtId="0" fontId="9" fillId="0" borderId="46" xfId="22" applyFont="1" applyBorder="1">
      <alignment/>
      <protection/>
    </xf>
    <xf numFmtId="0" fontId="4" fillId="0" borderId="50" xfId="22" applyFont="1" applyBorder="1" applyAlignment="1">
      <alignment horizontal="center"/>
      <protection/>
    </xf>
    <xf numFmtId="0" fontId="4" fillId="0" borderId="32" xfId="22" applyFont="1" applyBorder="1" applyAlignment="1">
      <alignment horizontal="center"/>
      <protection/>
    </xf>
    <xf numFmtId="0" fontId="4" fillId="0" borderId="42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7" xfId="22" applyFont="1" applyBorder="1" applyAlignment="1">
      <alignment horizontal="center"/>
      <protection/>
    </xf>
    <xf numFmtId="0" fontId="4" fillId="0" borderId="8" xfId="22" applyFont="1" applyBorder="1" applyAlignment="1">
      <alignment horizontal="center"/>
      <protection/>
    </xf>
    <xf numFmtId="0" fontId="4" fillId="0" borderId="51" xfId="22" applyFont="1" applyBorder="1" applyAlignment="1">
      <alignment horizontal="center"/>
      <protection/>
    </xf>
    <xf numFmtId="0" fontId="4" fillId="0" borderId="17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6" xfId="21" applyNumberFormat="1" applyFont="1" applyBorder="1">
      <alignment/>
      <protection/>
    </xf>
    <xf numFmtId="0" fontId="10" fillId="0" borderId="13" xfId="21" applyFont="1" applyBorder="1" quotePrefix="1">
      <alignment/>
      <protection/>
    </xf>
    <xf numFmtId="3" fontId="10" fillId="0" borderId="21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3" fontId="10" fillId="0" borderId="48" xfId="15" applyNumberFormat="1" applyFont="1" applyBorder="1" applyAlignment="1">
      <alignment horizontal="right"/>
    </xf>
    <xf numFmtId="3" fontId="10" fillId="0" borderId="4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8" fillId="0" borderId="22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3" fontId="9" fillId="0" borderId="4" xfId="15" applyNumberFormat="1" applyFont="1" applyBorder="1" applyAlignment="1">
      <alignment horizontal="right"/>
    </xf>
    <xf numFmtId="49" fontId="10" fillId="0" borderId="13" xfId="21" applyNumberFormat="1" applyFont="1" applyBorder="1">
      <alignment/>
      <protection/>
    </xf>
    <xf numFmtId="0" fontId="9" fillId="0" borderId="21" xfId="22" applyFont="1" applyBorder="1">
      <alignment/>
      <protection/>
    </xf>
    <xf numFmtId="0" fontId="10" fillId="0" borderId="13" xfId="21" applyFont="1" applyBorder="1">
      <alignment/>
      <protection/>
    </xf>
    <xf numFmtId="3" fontId="4" fillId="0" borderId="4" xfId="15" applyNumberFormat="1" applyFont="1" applyBorder="1" applyAlignment="1">
      <alignment horizontal="right"/>
    </xf>
    <xf numFmtId="3" fontId="4" fillId="0" borderId="21" xfId="15" applyNumberFormat="1" applyFont="1" applyBorder="1" applyAlignment="1">
      <alignment horizontal="right"/>
    </xf>
    <xf numFmtId="3" fontId="4" fillId="0" borderId="22" xfId="15" applyNumberFormat="1" applyFont="1" applyBorder="1" applyAlignment="1">
      <alignment horizontal="right"/>
    </xf>
    <xf numFmtId="0" fontId="7" fillId="0" borderId="14" xfId="22" applyFont="1" applyBorder="1">
      <alignment/>
      <protection/>
    </xf>
    <xf numFmtId="0" fontId="7" fillId="0" borderId="13" xfId="21" applyFont="1" applyBorder="1">
      <alignment/>
      <protection/>
    </xf>
    <xf numFmtId="0" fontId="4" fillId="0" borderId="47" xfId="22" applyFont="1" applyBorder="1" applyAlignment="1">
      <alignment horizontal="center"/>
      <protection/>
    </xf>
    <xf numFmtId="0" fontId="4" fillId="0" borderId="36" xfId="22" applyFont="1" applyBorder="1" applyAlignment="1">
      <alignment horizontal="center"/>
      <protection/>
    </xf>
    <xf numFmtId="14" fontId="35" fillId="0" borderId="36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52" xfId="22" applyFont="1" applyBorder="1" applyAlignment="1">
      <alignment horizontal="center"/>
      <protection/>
    </xf>
    <xf numFmtId="0" fontId="4" fillId="0" borderId="15" xfId="22" applyFont="1" applyBorder="1" applyAlignment="1">
      <alignment horizontal="center"/>
      <protection/>
    </xf>
    <xf numFmtId="169" fontId="9" fillId="0" borderId="37" xfId="22" applyNumberFormat="1" applyFont="1" applyBorder="1">
      <alignment/>
      <protection/>
    </xf>
    <xf numFmtId="169" fontId="4" fillId="0" borderId="21" xfId="15" applyNumberFormat="1" applyFont="1" applyBorder="1" applyAlignment="1">
      <alignment horizontal="right"/>
    </xf>
    <xf numFmtId="1" fontId="10" fillId="0" borderId="4" xfId="22" applyNumberFormat="1" applyFont="1" applyBorder="1">
      <alignment/>
      <protection/>
    </xf>
    <xf numFmtId="1" fontId="9" fillId="0" borderId="4" xfId="22" applyNumberFormat="1" applyFont="1" applyBorder="1">
      <alignment/>
      <protection/>
    </xf>
    <xf numFmtId="1" fontId="4" fillId="0" borderId="4" xfId="15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4" xfId="0" applyFont="1" applyBorder="1" applyAlignment="1" quotePrefix="1">
      <alignment/>
    </xf>
    <xf numFmtId="0" fontId="33" fillId="0" borderId="4" xfId="0" applyFont="1" applyBorder="1" applyAlignment="1">
      <alignment/>
    </xf>
    <xf numFmtId="0" fontId="5" fillId="0" borderId="30" xfId="22" applyFont="1" applyBorder="1">
      <alignment/>
      <protection/>
    </xf>
    <xf numFmtId="0" fontId="5" fillId="0" borderId="24" xfId="22" applyFont="1" applyBorder="1">
      <alignment/>
      <protection/>
    </xf>
    <xf numFmtId="0" fontId="7" fillId="0" borderId="53" xfId="22" applyFont="1" applyBorder="1">
      <alignment/>
      <protection/>
    </xf>
    <xf numFmtId="49" fontId="36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7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right"/>
      <protection/>
    </xf>
    <xf numFmtId="49" fontId="7" fillId="0" borderId="21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4" xfId="20" applyNumberFormat="1" applyFont="1" applyBorder="1" applyAlignment="1">
      <alignment horizontal="right"/>
      <protection/>
    </xf>
    <xf numFmtId="49" fontId="5" fillId="0" borderId="48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5" fillId="0" borderId="30" xfId="20" applyNumberFormat="1" applyFont="1" applyBorder="1" applyAlignment="1">
      <alignment horizontal="right"/>
      <protection/>
    </xf>
    <xf numFmtId="49" fontId="5" fillId="0" borderId="55" xfId="20" applyNumberFormat="1" applyFont="1" applyBorder="1">
      <alignment/>
      <protection/>
    </xf>
    <xf numFmtId="49" fontId="5" fillId="0" borderId="56" xfId="20" applyNumberFormat="1" applyFont="1" applyBorder="1">
      <alignment/>
      <protection/>
    </xf>
    <xf numFmtId="49" fontId="5" fillId="0" borderId="27" xfId="20" applyNumberFormat="1" applyFont="1" applyBorder="1" applyAlignment="1">
      <alignment horizontal="right"/>
      <protection/>
    </xf>
    <xf numFmtId="49" fontId="5" fillId="0" borderId="37" xfId="20" applyNumberFormat="1" applyFont="1" applyBorder="1" applyAlignment="1">
      <alignment horizontal="right"/>
      <protection/>
    </xf>
    <xf numFmtId="49" fontId="5" fillId="0" borderId="57" xfId="20" applyNumberFormat="1" applyFont="1" applyBorder="1">
      <alignment/>
      <protection/>
    </xf>
    <xf numFmtId="49" fontId="5" fillId="0" borderId="58" xfId="20" applyNumberFormat="1" applyFont="1" applyBorder="1">
      <alignment/>
      <protection/>
    </xf>
    <xf numFmtId="49" fontId="7" fillId="0" borderId="27" xfId="20" applyNumberFormat="1" applyFont="1" applyBorder="1" applyAlignment="1">
      <alignment horizontal="right"/>
      <protection/>
    </xf>
    <xf numFmtId="49" fontId="7" fillId="0" borderId="55" xfId="20" applyNumberFormat="1" applyFont="1" applyBorder="1">
      <alignment/>
      <protection/>
    </xf>
    <xf numFmtId="49" fontId="7" fillId="0" borderId="56" xfId="20" applyNumberFormat="1" applyFont="1" applyBorder="1">
      <alignment/>
      <protection/>
    </xf>
    <xf numFmtId="49" fontId="7" fillId="0" borderId="37" xfId="20" applyNumberFormat="1" applyFont="1" applyBorder="1" applyAlignment="1">
      <alignment horizontal="right"/>
      <protection/>
    </xf>
    <xf numFmtId="49" fontId="7" fillId="0" borderId="57" xfId="20" applyNumberFormat="1" applyFont="1" applyBorder="1">
      <alignment/>
      <protection/>
    </xf>
    <xf numFmtId="49" fontId="7" fillId="0" borderId="58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5" xfId="20" applyNumberFormat="1" applyFont="1" applyBorder="1">
      <alignment/>
      <protection/>
    </xf>
    <xf numFmtId="49" fontId="5" fillId="0" borderId="31" xfId="20" applyNumberFormat="1" applyFont="1" applyBorder="1" applyAlignment="1">
      <alignment horizontal="right"/>
      <protection/>
    </xf>
    <xf numFmtId="49" fontId="5" fillId="0" borderId="31" xfId="20" applyNumberFormat="1" applyFont="1" applyBorder="1">
      <alignment/>
      <protection/>
    </xf>
    <xf numFmtId="49" fontId="28" fillId="0" borderId="0" xfId="20" applyNumberFormat="1" applyFont="1" applyAlignment="1">
      <alignment horizontal="right"/>
      <protection/>
    </xf>
    <xf numFmtId="49" fontId="28" fillId="0" borderId="0" xfId="20" applyNumberFormat="1" applyFont="1">
      <alignment/>
      <protection/>
    </xf>
    <xf numFmtId="49" fontId="7" fillId="0" borderId="7" xfId="20" applyNumberFormat="1" applyFont="1" applyBorder="1">
      <alignment/>
      <protection/>
    </xf>
    <xf numFmtId="49" fontId="5" fillId="0" borderId="4" xfId="20" applyNumberFormat="1" applyFont="1" applyBorder="1">
      <alignment/>
      <protection/>
    </xf>
    <xf numFmtId="49" fontId="5" fillId="0" borderId="21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22" xfId="20" applyNumberFormat="1" applyFont="1" applyBorder="1">
      <alignment/>
      <protection/>
    </xf>
    <xf numFmtId="49" fontId="7" fillId="0" borderId="21" xfId="20" applyNumberFormat="1" applyFont="1" applyBorder="1">
      <alignment/>
      <protection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7" fillId="0" borderId="59" xfId="0" applyFont="1" applyBorder="1" applyAlignment="1">
      <alignment horizontal="center" vertical="center"/>
    </xf>
    <xf numFmtId="166" fontId="5" fillId="0" borderId="22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1" fillId="0" borderId="51" xfId="0" applyNumberFormat="1" applyFont="1" applyFill="1" applyBorder="1" applyAlignment="1" quotePrefix="1">
      <alignment/>
    </xf>
    <xf numFmtId="3" fontId="31" fillId="0" borderId="48" xfId="0" applyNumberFormat="1" applyFont="1" applyFill="1" applyBorder="1" applyAlignment="1">
      <alignment/>
    </xf>
    <xf numFmtId="3" fontId="30" fillId="0" borderId="48" xfId="0" applyNumberFormat="1" applyFont="1" applyFill="1" applyBorder="1" applyAlignment="1">
      <alignment/>
    </xf>
    <xf numFmtId="3" fontId="32" fillId="0" borderId="48" xfId="0" applyNumberFormat="1" applyFont="1" applyFill="1" applyBorder="1" applyAlignment="1">
      <alignment/>
    </xf>
    <xf numFmtId="49" fontId="7" fillId="0" borderId="2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2" xfId="20" applyNumberFormat="1" applyFont="1" applyBorder="1">
      <alignment/>
      <protection/>
    </xf>
    <xf numFmtId="49" fontId="5" fillId="0" borderId="44" xfId="20" applyNumberFormat="1" applyFont="1" applyBorder="1">
      <alignment/>
      <protection/>
    </xf>
    <xf numFmtId="49" fontId="7" fillId="0" borderId="60" xfId="20" applyNumberFormat="1" applyFont="1" applyBorder="1">
      <alignment/>
      <protection/>
    </xf>
    <xf numFmtId="49" fontId="7" fillId="0" borderId="48" xfId="20" applyNumberFormat="1" applyFont="1" applyBorder="1">
      <alignment/>
      <protection/>
    </xf>
    <xf numFmtId="49" fontId="5" fillId="0" borderId="52" xfId="20" applyNumberFormat="1" applyFont="1" applyBorder="1">
      <alignment/>
      <protection/>
    </xf>
    <xf numFmtId="49" fontId="7" fillId="0" borderId="51" xfId="20" applyNumberFormat="1" applyFont="1" applyBorder="1">
      <alignment/>
      <protection/>
    </xf>
    <xf numFmtId="49" fontId="5" fillId="0" borderId="51" xfId="20" applyNumberFormat="1" applyFont="1" applyBorder="1">
      <alignment/>
      <protection/>
    </xf>
    <xf numFmtId="49" fontId="7" fillId="0" borderId="61" xfId="20" applyNumberFormat="1" applyFont="1" applyBorder="1">
      <alignment/>
      <protection/>
    </xf>
    <xf numFmtId="3" fontId="5" fillId="0" borderId="19" xfId="20" applyNumberFormat="1" applyFont="1" applyBorder="1">
      <alignment/>
      <protection/>
    </xf>
    <xf numFmtId="3" fontId="38" fillId="0" borderId="19" xfId="20" applyNumberFormat="1" applyFont="1" applyBorder="1" applyAlignment="1">
      <alignment horizontal="right"/>
      <protection/>
    </xf>
    <xf numFmtId="3" fontId="5" fillId="3" borderId="19" xfId="20" applyNumberFormat="1" applyFont="1" applyFill="1" applyBorder="1">
      <alignment/>
      <protection/>
    </xf>
    <xf numFmtId="3" fontId="5" fillId="3" borderId="62" xfId="20" applyNumberFormat="1" applyFont="1" applyFill="1" applyBorder="1">
      <alignment/>
      <protection/>
    </xf>
    <xf numFmtId="3" fontId="5" fillId="0" borderId="62" xfId="20" applyNumberFormat="1" applyFont="1" applyBorder="1">
      <alignment/>
      <protection/>
    </xf>
    <xf numFmtId="3" fontId="5" fillId="0" borderId="63" xfId="20" applyNumberFormat="1" applyFont="1" applyBorder="1">
      <alignment/>
      <protection/>
    </xf>
    <xf numFmtId="3" fontId="7" fillId="0" borderId="62" xfId="20" applyNumberFormat="1" applyFont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3" fontId="7" fillId="0" borderId="64" xfId="20" applyNumberFormat="1" applyFont="1" applyBorder="1">
      <alignment/>
      <protection/>
    </xf>
    <xf numFmtId="49" fontId="7" fillId="0" borderId="7" xfId="20" applyNumberFormat="1" applyFont="1" applyBorder="1" applyAlignment="1">
      <alignment horizontal="center"/>
      <protection/>
    </xf>
    <xf numFmtId="49" fontId="7" fillId="0" borderId="8" xfId="20" applyNumberFormat="1" applyFont="1" applyBorder="1" applyAlignment="1">
      <alignment horizontal="center"/>
      <protection/>
    </xf>
    <xf numFmtId="3" fontId="5" fillId="0" borderId="21" xfId="20" applyNumberFormat="1" applyFont="1" applyBorder="1">
      <alignment/>
      <protection/>
    </xf>
    <xf numFmtId="49" fontId="7" fillId="0" borderId="5" xfId="20" applyNumberFormat="1" applyFont="1" applyBorder="1">
      <alignment/>
      <protection/>
    </xf>
    <xf numFmtId="3" fontId="7" fillId="0" borderId="5" xfId="20" applyNumberFormat="1" applyFont="1" applyBorder="1">
      <alignment/>
      <protection/>
    </xf>
    <xf numFmtId="3" fontId="7" fillId="0" borderId="6" xfId="20" applyNumberFormat="1" applyFont="1" applyBorder="1">
      <alignment/>
      <protection/>
    </xf>
    <xf numFmtId="3" fontId="10" fillId="0" borderId="21" xfId="15" applyNumberFormat="1" applyFont="1" applyFill="1" applyBorder="1" applyAlignment="1">
      <alignment horizontal="right"/>
    </xf>
    <xf numFmtId="3" fontId="9" fillId="0" borderId="21" xfId="15" applyNumberFormat="1" applyFont="1" applyFill="1" applyBorder="1" applyAlignment="1">
      <alignment horizontal="right"/>
    </xf>
    <xf numFmtId="3" fontId="9" fillId="0" borderId="38" xfId="22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1" xfId="22" applyNumberFormat="1" applyFont="1" applyFill="1" applyBorder="1">
      <alignment/>
      <protection/>
    </xf>
    <xf numFmtId="166" fontId="0" fillId="0" borderId="0" xfId="0" applyNumberFormat="1" applyFont="1" applyAlignment="1">
      <alignment/>
    </xf>
    <xf numFmtId="3" fontId="9" fillId="0" borderId="7" xfId="15" applyNumberFormat="1" applyFont="1" applyBorder="1" applyAlignment="1">
      <alignment horizontal="right" vertical="center"/>
    </xf>
    <xf numFmtId="3" fontId="5" fillId="0" borderId="18" xfId="20" applyNumberFormat="1" applyFont="1" applyBorder="1" applyAlignment="1">
      <alignment horizontal="right"/>
      <protection/>
    </xf>
    <xf numFmtId="3" fontId="5" fillId="0" borderId="19" xfId="20" applyNumberFormat="1" applyFont="1" applyBorder="1" applyAlignment="1">
      <alignment horizontal="right"/>
      <protection/>
    </xf>
    <xf numFmtId="169" fontId="9" fillId="0" borderId="21" xfId="22" applyNumberFormat="1" applyFont="1" applyFill="1" applyBorder="1">
      <alignment/>
      <protection/>
    </xf>
    <xf numFmtId="166" fontId="40" fillId="0" borderId="0" xfId="15" applyNumberFormat="1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166" fontId="13" fillId="0" borderId="0" xfId="15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7" fillId="0" borderId="9" xfId="0" applyFont="1" applyBorder="1" applyAlignment="1">
      <alignment horizontal="left" vertical="center" wrapText="1"/>
    </xf>
    <xf numFmtId="166" fontId="7" fillId="0" borderId="2" xfId="15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wrapText="1"/>
    </xf>
    <xf numFmtId="166" fontId="5" fillId="0" borderId="37" xfId="15" applyNumberFormat="1" applyFont="1" applyBorder="1" applyAlignment="1">
      <alignment horizontal="right"/>
    </xf>
    <xf numFmtId="166" fontId="5" fillId="0" borderId="38" xfId="15" applyNumberFormat="1" applyFont="1" applyBorder="1" applyAlignment="1">
      <alignment/>
    </xf>
    <xf numFmtId="166" fontId="5" fillId="0" borderId="39" xfId="15" applyNumberFormat="1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4" xfId="15" applyNumberFormat="1" applyFont="1" applyBorder="1" applyAlignment="1">
      <alignment horizontal="right"/>
    </xf>
    <xf numFmtId="166" fontId="5" fillId="0" borderId="21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>
      <alignment wrapText="1"/>
    </xf>
    <xf numFmtId="170" fontId="5" fillId="0" borderId="21" xfId="15" applyNumberFormat="1" applyFont="1" applyBorder="1" applyAlignment="1">
      <alignment/>
    </xf>
    <xf numFmtId="166" fontId="0" fillId="0" borderId="0" xfId="0" applyNumberFormat="1" applyAlignment="1">
      <alignment/>
    </xf>
    <xf numFmtId="0" fontId="5" fillId="0" borderId="32" xfId="0" applyFont="1" applyBorder="1" applyAlignment="1" quotePrefix="1">
      <alignment/>
    </xf>
    <xf numFmtId="166" fontId="5" fillId="0" borderId="41" xfId="15" applyNumberFormat="1" applyFont="1" applyBorder="1" applyAlignment="1">
      <alignment horizontal="right"/>
    </xf>
    <xf numFmtId="166" fontId="5" fillId="0" borderId="42" xfId="15" applyNumberFormat="1" applyFont="1" applyBorder="1" applyAlignment="1">
      <alignment/>
    </xf>
    <xf numFmtId="166" fontId="5" fillId="0" borderId="43" xfId="15" applyNumberFormat="1" applyFont="1" applyBorder="1" applyAlignment="1">
      <alignment/>
    </xf>
    <xf numFmtId="0" fontId="5" fillId="0" borderId="40" xfId="0" applyFont="1" applyBorder="1" applyAlignment="1">
      <alignment/>
    </xf>
    <xf numFmtId="166" fontId="5" fillId="0" borderId="37" xfId="15" applyNumberFormat="1" applyFont="1" applyBorder="1" applyAlignment="1">
      <alignment horizontal="right"/>
    </xf>
    <xf numFmtId="166" fontId="5" fillId="0" borderId="38" xfId="15" applyNumberFormat="1" applyFont="1" applyBorder="1" applyAlignment="1">
      <alignment/>
    </xf>
    <xf numFmtId="0" fontId="5" fillId="0" borderId="40" xfId="0" applyFont="1" applyBorder="1" applyAlignment="1" quotePrefix="1">
      <alignment/>
    </xf>
    <xf numFmtId="0" fontId="5" fillId="0" borderId="65" xfId="0" applyFont="1" applyBorder="1" applyAlignment="1" quotePrefix="1">
      <alignment/>
    </xf>
    <xf numFmtId="166" fontId="5" fillId="0" borderId="27" xfId="15" applyNumberFormat="1" applyFont="1" applyBorder="1" applyAlignment="1">
      <alignment horizontal="right"/>
    </xf>
    <xf numFmtId="166" fontId="5" fillId="0" borderId="28" xfId="15" applyNumberFormat="1" applyFont="1" applyBorder="1" applyAlignment="1">
      <alignment/>
    </xf>
    <xf numFmtId="166" fontId="5" fillId="0" borderId="29" xfId="15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166" fontId="5" fillId="0" borderId="19" xfId="15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4" xfId="15" applyNumberFormat="1" applyFont="1" applyBorder="1" applyAlignment="1">
      <alignment horizontal="right"/>
    </xf>
    <xf numFmtId="0" fontId="5" fillId="0" borderId="11" xfId="0" applyFont="1" applyBorder="1" applyAlignment="1" quotePrefix="1">
      <alignment wrapText="1"/>
    </xf>
    <xf numFmtId="2" fontId="5" fillId="0" borderId="3" xfId="15" applyNumberFormat="1" applyFont="1" applyBorder="1" applyAlignment="1">
      <alignment horizontal="right"/>
    </xf>
    <xf numFmtId="166" fontId="5" fillId="0" borderId="5" xfId="15" applyNumberFormat="1" applyFont="1" applyBorder="1" applyAlignment="1">
      <alignment/>
    </xf>
    <xf numFmtId="2" fontId="5" fillId="0" borderId="27" xfId="15" applyNumberFormat="1" applyFont="1" applyBorder="1" applyAlignment="1">
      <alignment horizontal="right"/>
    </xf>
    <xf numFmtId="2" fontId="5" fillId="0" borderId="13" xfId="15" applyNumberFormat="1" applyFont="1" applyBorder="1" applyAlignment="1">
      <alignment horizontal="right"/>
    </xf>
    <xf numFmtId="166" fontId="5" fillId="0" borderId="48" xfId="15" applyNumberFormat="1" applyFont="1" applyBorder="1" applyAlignment="1">
      <alignment/>
    </xf>
    <xf numFmtId="0" fontId="5" fillId="0" borderId="32" xfId="0" applyFont="1" applyBorder="1" applyAlignment="1" quotePrefix="1">
      <alignment wrapText="1"/>
    </xf>
    <xf numFmtId="2" fontId="5" fillId="0" borderId="41" xfId="15" applyNumberFormat="1" applyFont="1" applyBorder="1" applyAlignment="1">
      <alignment horizontal="right"/>
    </xf>
    <xf numFmtId="2" fontId="5" fillId="0" borderId="54" xfId="15" applyNumberFormat="1" applyFont="1" applyBorder="1" applyAlignment="1">
      <alignment horizontal="right"/>
    </xf>
    <xf numFmtId="2" fontId="5" fillId="0" borderId="21" xfId="15" applyNumberFormat="1" applyFont="1" applyBorder="1" applyAlignment="1">
      <alignment horizontal="right"/>
    </xf>
    <xf numFmtId="0" fontId="5" fillId="0" borderId="13" xfId="0" applyFont="1" applyBorder="1" applyAlignment="1" quotePrefix="1">
      <alignment vertical="center" wrapText="1"/>
    </xf>
    <xf numFmtId="166" fontId="5" fillId="0" borderId="54" xfId="15" applyNumberFormat="1" applyFont="1" applyBorder="1" applyAlignment="1">
      <alignment/>
    </xf>
    <xf numFmtId="2" fontId="5" fillId="0" borderId="37" xfId="15" applyNumberFormat="1" applyFont="1" applyBorder="1" applyAlignment="1">
      <alignment horizontal="right"/>
    </xf>
    <xf numFmtId="0" fontId="5" fillId="0" borderId="65" xfId="0" applyFont="1" applyBorder="1" applyAlignment="1" quotePrefix="1">
      <alignment wrapText="1"/>
    </xf>
    <xf numFmtId="166" fontId="5" fillId="0" borderId="55" xfId="15" applyNumberFormat="1" applyFont="1" applyBorder="1" applyAlignment="1">
      <alignment/>
    </xf>
    <xf numFmtId="0" fontId="7" fillId="0" borderId="35" xfId="0" applyFont="1" applyBorder="1" applyAlignment="1">
      <alignment/>
    </xf>
    <xf numFmtId="166" fontId="7" fillId="0" borderId="35" xfId="15" applyNumberFormat="1" applyFont="1" applyBorder="1" applyAlignment="1">
      <alignment horizontal="right"/>
    </xf>
    <xf numFmtId="0" fontId="7" fillId="0" borderId="47" xfId="0" applyFont="1" applyBorder="1" applyAlignment="1">
      <alignment/>
    </xf>
    <xf numFmtId="166" fontId="5" fillId="0" borderId="3" xfId="15" applyNumberFormat="1" applyFont="1" applyBorder="1" applyAlignment="1">
      <alignment horizontal="right"/>
    </xf>
    <xf numFmtId="166" fontId="7" fillId="0" borderId="6" xfId="15" applyNumberFormat="1" applyFont="1" applyBorder="1" applyAlignment="1">
      <alignment/>
    </xf>
    <xf numFmtId="166" fontId="5" fillId="0" borderId="33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166" fontId="7" fillId="0" borderId="49" xfId="0" applyNumberFormat="1" applyFont="1" applyBorder="1" applyAlignment="1">
      <alignment/>
    </xf>
    <xf numFmtId="166" fontId="0" fillId="0" borderId="0" xfId="15" applyNumberFormat="1" applyAlignment="1">
      <alignment horizontal="right"/>
    </xf>
    <xf numFmtId="0" fontId="14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6" fillId="0" borderId="7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2" fillId="0" borderId="7" xfId="15" applyNumberFormat="1" applyFont="1" applyBorder="1" applyAlignment="1">
      <alignment/>
    </xf>
    <xf numFmtId="3" fontId="12" fillId="0" borderId="7" xfId="15" applyNumberFormat="1" applyFont="1" applyBorder="1" applyAlignment="1">
      <alignment/>
    </xf>
    <xf numFmtId="3" fontId="12" fillId="0" borderId="8" xfId="15" applyNumberFormat="1" applyFont="1" applyBorder="1" applyAlignment="1">
      <alignment/>
    </xf>
    <xf numFmtId="3" fontId="12" fillId="0" borderId="0" xfId="15" applyNumberFormat="1" applyFont="1" applyFill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2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27" xfId="0" applyFont="1" applyBorder="1" applyAlignment="1">
      <alignment/>
    </xf>
    <xf numFmtId="3" fontId="12" fillId="0" borderId="28" xfId="15" applyNumberFormat="1" applyFont="1" applyBorder="1" applyAlignment="1">
      <alignment/>
    </xf>
    <xf numFmtId="3" fontId="12" fillId="0" borderId="28" xfId="15" applyNumberFormat="1" applyFont="1" applyBorder="1" applyAlignment="1">
      <alignment/>
    </xf>
    <xf numFmtId="3" fontId="12" fillId="0" borderId="29" xfId="15" applyNumberFormat="1" applyFont="1" applyBorder="1" applyAlignment="1">
      <alignment/>
    </xf>
    <xf numFmtId="3" fontId="12" fillId="0" borderId="42" xfId="15" applyNumberFormat="1" applyFont="1" applyBorder="1" applyAlignment="1">
      <alignment/>
    </xf>
    <xf numFmtId="3" fontId="12" fillId="0" borderId="42" xfId="15" applyNumberFormat="1" applyFont="1" applyBorder="1" applyAlignment="1">
      <alignment/>
    </xf>
    <xf numFmtId="3" fontId="12" fillId="0" borderId="43" xfId="15" applyNumberFormat="1" applyFont="1" applyBorder="1" applyAlignment="1">
      <alignment/>
    </xf>
    <xf numFmtId="0" fontId="6" fillId="0" borderId="44" xfId="0" applyFont="1" applyBorder="1" applyAlignment="1">
      <alignment vertical="center"/>
    </xf>
    <xf numFmtId="3" fontId="6" fillId="0" borderId="60" xfId="15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2" fillId="0" borderId="0" xfId="0" applyFont="1" applyFill="1" applyBorder="1" applyAlignment="1">
      <alignment/>
    </xf>
    <xf numFmtId="49" fontId="28" fillId="0" borderId="13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10" xfId="0" applyFont="1" applyBorder="1" applyAlignment="1">
      <alignment/>
    </xf>
    <xf numFmtId="166" fontId="33" fillId="0" borderId="22" xfId="15" applyNumberFormat="1" applyFont="1" applyBorder="1" applyAlignment="1">
      <alignment/>
    </xf>
    <xf numFmtId="0" fontId="44" fillId="0" borderId="0" xfId="0" applyFont="1" applyAlignment="1">
      <alignment/>
    </xf>
    <xf numFmtId="3" fontId="45" fillId="0" borderId="7" xfId="0" applyNumberFormat="1" applyFont="1" applyBorder="1" applyAlignment="1">
      <alignment horizontal="right"/>
    </xf>
    <xf numFmtId="0" fontId="26" fillId="0" borderId="13" xfId="0" applyFont="1" applyBorder="1" applyAlignment="1">
      <alignment/>
    </xf>
    <xf numFmtId="0" fontId="28" fillId="0" borderId="13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5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3" fontId="48" fillId="0" borderId="4" xfId="0" applyNumberFormat="1" applyFont="1" applyBorder="1" applyAlignment="1">
      <alignment/>
    </xf>
    <xf numFmtId="166" fontId="5" fillId="0" borderId="43" xfId="15" applyNumberFormat="1" applyFont="1" applyBorder="1" applyAlignment="1">
      <alignment/>
    </xf>
    <xf numFmtId="0" fontId="33" fillId="0" borderId="41" xfId="0" applyFont="1" applyBorder="1" applyAlignment="1">
      <alignment/>
    </xf>
    <xf numFmtId="49" fontId="5" fillId="0" borderId="27" xfId="0" applyNumberFormat="1" applyFont="1" applyBorder="1" applyAlignment="1">
      <alignment/>
    </xf>
    <xf numFmtId="166" fontId="5" fillId="0" borderId="29" xfId="15" applyNumberFormat="1" applyFont="1" applyBorder="1" applyAlignment="1">
      <alignment/>
    </xf>
    <xf numFmtId="0" fontId="7" fillId="0" borderId="4" xfId="0" applyFont="1" applyBorder="1" applyAlignment="1">
      <alignment/>
    </xf>
    <xf numFmtId="49" fontId="5" fillId="0" borderId="2" xfId="20" applyNumberFormat="1" applyFont="1" applyBorder="1" applyAlignment="1">
      <alignment horizontal="center"/>
      <protection/>
    </xf>
    <xf numFmtId="49" fontId="5" fillId="0" borderId="4" xfId="20" applyNumberFormat="1" applyFont="1" applyBorder="1" applyAlignment="1">
      <alignment horizontal="center"/>
      <protection/>
    </xf>
    <xf numFmtId="3" fontId="26" fillId="0" borderId="29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29" xfId="0" applyNumberFormat="1" applyFont="1" applyBorder="1" applyAlignment="1">
      <alignment/>
    </xf>
    <xf numFmtId="3" fontId="46" fillId="0" borderId="7" xfId="0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166" fontId="7" fillId="0" borderId="19" xfId="15" applyNumberFormat="1" applyFont="1" applyBorder="1" applyAlignment="1">
      <alignment/>
    </xf>
    <xf numFmtId="166" fontId="7" fillId="0" borderId="20" xfId="15" applyNumberFormat="1" applyFont="1" applyBorder="1" applyAlignment="1">
      <alignment/>
    </xf>
    <xf numFmtId="49" fontId="14" fillId="0" borderId="4" xfId="0" applyNumberFormat="1" applyFont="1" applyBorder="1" applyAlignment="1">
      <alignment/>
    </xf>
    <xf numFmtId="49" fontId="27" fillId="0" borderId="13" xfId="0" applyNumberFormat="1" applyFont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48" fillId="0" borderId="21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28" xfId="0" applyNumberFormat="1" applyFont="1" applyBorder="1" applyAlignment="1">
      <alignment/>
    </xf>
    <xf numFmtId="0" fontId="28" fillId="0" borderId="31" xfId="0" applyFont="1" applyBorder="1" applyAlignment="1">
      <alignment/>
    </xf>
    <xf numFmtId="3" fontId="27" fillId="0" borderId="31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3" fontId="26" fillId="0" borderId="31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169" fontId="10" fillId="0" borderId="38" xfId="22" applyNumberFormat="1" applyFont="1" applyFill="1" applyBorder="1">
      <alignment/>
      <protection/>
    </xf>
    <xf numFmtId="3" fontId="10" fillId="0" borderId="38" xfId="22" applyNumberFormat="1" applyFont="1" applyBorder="1">
      <alignment/>
      <protection/>
    </xf>
    <xf numFmtId="3" fontId="10" fillId="0" borderId="57" xfId="22" applyNumberFormat="1" applyFont="1" applyBorder="1">
      <alignment/>
      <protection/>
    </xf>
    <xf numFmtId="3" fontId="10" fillId="0" borderId="37" xfId="22" applyNumberFormat="1" applyFont="1" applyBorder="1">
      <alignment/>
      <protection/>
    </xf>
    <xf numFmtId="3" fontId="10" fillId="0" borderId="38" xfId="22" applyNumberFormat="1" applyFont="1" applyFill="1" applyBorder="1">
      <alignment/>
      <protection/>
    </xf>
    <xf numFmtId="3" fontId="18" fillId="0" borderId="39" xfId="22" applyNumberFormat="1" applyFont="1" applyBorder="1" applyAlignment="1">
      <alignment horizontal="right"/>
      <protection/>
    </xf>
    <xf numFmtId="1" fontId="9" fillId="0" borderId="27" xfId="22" applyNumberFormat="1" applyFont="1" applyBorder="1">
      <alignment/>
      <protection/>
    </xf>
    <xf numFmtId="169" fontId="9" fillId="0" borderId="28" xfId="22" applyNumberFormat="1" applyFont="1" applyBorder="1">
      <alignment/>
      <protection/>
    </xf>
    <xf numFmtId="0" fontId="9" fillId="0" borderId="28" xfId="22" applyFont="1" applyBorder="1">
      <alignment/>
      <protection/>
    </xf>
    <xf numFmtId="0" fontId="9" fillId="0" borderId="29" xfId="22" applyFont="1" applyBorder="1">
      <alignment/>
      <protection/>
    </xf>
    <xf numFmtId="0" fontId="9" fillId="0" borderId="27" xfId="22" applyFont="1" applyBorder="1">
      <alignment/>
      <protection/>
    </xf>
    <xf numFmtId="0" fontId="9" fillId="0" borderId="55" xfId="22" applyFont="1" applyBorder="1">
      <alignment/>
      <protection/>
    </xf>
    <xf numFmtId="1" fontId="4" fillId="0" borderId="53" xfId="22" applyNumberFormat="1" applyFont="1" applyBorder="1">
      <alignment/>
      <protection/>
    </xf>
    <xf numFmtId="169" fontId="4" fillId="0" borderId="60" xfId="22" applyNumberFormat="1" applyFont="1" applyBorder="1">
      <alignment/>
      <protection/>
    </xf>
    <xf numFmtId="1" fontId="4" fillId="0" borderId="60" xfId="22" applyNumberFormat="1" applyFont="1" applyBorder="1">
      <alignment/>
      <protection/>
    </xf>
    <xf numFmtId="1" fontId="4" fillId="0" borderId="66" xfId="22" applyNumberFormat="1" applyFont="1" applyBorder="1">
      <alignment/>
      <protection/>
    </xf>
    <xf numFmtId="1" fontId="4" fillId="0" borderId="64" xfId="22" applyNumberFormat="1" applyFont="1" applyBorder="1">
      <alignment/>
      <protection/>
    </xf>
    <xf numFmtId="1" fontId="9" fillId="0" borderId="24" xfId="22" applyNumberFormat="1" applyFont="1" applyBorder="1">
      <alignment/>
      <protection/>
    </xf>
    <xf numFmtId="0" fontId="9" fillId="0" borderId="42" xfId="22" applyFont="1" applyBorder="1">
      <alignment/>
      <protection/>
    </xf>
    <xf numFmtId="0" fontId="9" fillId="0" borderId="67" xfId="22" applyFont="1" applyBorder="1">
      <alignment/>
      <protection/>
    </xf>
    <xf numFmtId="0" fontId="9" fillId="0" borderId="24" xfId="22" applyFont="1" applyBorder="1">
      <alignment/>
      <protection/>
    </xf>
    <xf numFmtId="0" fontId="9" fillId="0" borderId="0" xfId="22" applyFont="1" applyBorder="1">
      <alignment/>
      <protection/>
    </xf>
    <xf numFmtId="1" fontId="9" fillId="0" borderId="30" xfId="22" applyNumberFormat="1" applyFont="1" applyBorder="1">
      <alignment/>
      <protection/>
    </xf>
    <xf numFmtId="169" fontId="9" fillId="0" borderId="28" xfId="22" applyNumberFormat="1" applyFont="1" applyFill="1" applyBorder="1">
      <alignment/>
      <protection/>
    </xf>
    <xf numFmtId="0" fontId="9" fillId="0" borderId="62" xfId="22" applyFont="1" applyBorder="1">
      <alignment/>
      <protection/>
    </xf>
    <xf numFmtId="0" fontId="9" fillId="0" borderId="30" xfId="22" applyFont="1" applyBorder="1">
      <alignment/>
      <protection/>
    </xf>
    <xf numFmtId="0" fontId="9" fillId="0" borderId="68" xfId="22" applyFont="1" applyBorder="1">
      <alignment/>
      <protection/>
    </xf>
    <xf numFmtId="1" fontId="4" fillId="0" borderId="14" xfId="22" applyNumberFormat="1" applyFont="1" applyBorder="1">
      <alignment/>
      <protection/>
    </xf>
    <xf numFmtId="169" fontId="4" fillId="0" borderId="5" xfId="22" applyNumberFormat="1" applyFont="1" applyBorder="1">
      <alignment/>
      <protection/>
    </xf>
    <xf numFmtId="1" fontId="4" fillId="0" borderId="5" xfId="22" applyNumberFormat="1" applyFont="1" applyBorder="1">
      <alignment/>
      <protection/>
    </xf>
    <xf numFmtId="1" fontId="4" fillId="0" borderId="69" xfId="22" applyNumberFormat="1" applyFont="1" applyBorder="1">
      <alignment/>
      <protection/>
    </xf>
    <xf numFmtId="1" fontId="4" fillId="0" borderId="20" xfId="22" applyNumberFormat="1" applyFont="1" applyBorder="1">
      <alignment/>
      <protection/>
    </xf>
    <xf numFmtId="3" fontId="9" fillId="0" borderId="7" xfId="15" applyNumberFormat="1" applyFont="1" applyFill="1" applyBorder="1" applyAlignment="1">
      <alignment vertical="center" wrapText="1"/>
    </xf>
    <xf numFmtId="3" fontId="9" fillId="0" borderId="21" xfId="15" applyNumberFormat="1" applyFont="1" applyFill="1" applyBorder="1" applyAlignment="1">
      <alignment vertical="center" wrapText="1"/>
    </xf>
    <xf numFmtId="3" fontId="45" fillId="0" borderId="0" xfId="0" applyNumberFormat="1" applyFont="1" applyBorder="1" applyAlignment="1">
      <alignment/>
    </xf>
    <xf numFmtId="0" fontId="12" fillId="0" borderId="4" xfId="0" applyFont="1" applyBorder="1" applyAlignment="1">
      <alignment wrapText="1"/>
    </xf>
    <xf numFmtId="169" fontId="49" fillId="0" borderId="38" xfId="22" applyNumberFormat="1" applyFont="1" applyFill="1" applyBorder="1">
      <alignment/>
      <protection/>
    </xf>
    <xf numFmtId="3" fontId="27" fillId="0" borderId="54" xfId="0" applyNumberFormat="1" applyFont="1" applyBorder="1" applyAlignment="1">
      <alignment/>
    </xf>
    <xf numFmtId="49" fontId="28" fillId="0" borderId="13" xfId="0" applyNumberFormat="1" applyFont="1" applyBorder="1" applyAlignment="1">
      <alignment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166" fontId="5" fillId="0" borderId="70" xfId="15" applyNumberFormat="1" applyFont="1" applyBorder="1" applyAlignment="1">
      <alignment/>
    </xf>
    <xf numFmtId="3" fontId="7" fillId="0" borderId="35" xfId="15" applyNumberFormat="1" applyFont="1" applyBorder="1" applyAlignment="1">
      <alignment horizontal="right" indent="2"/>
    </xf>
    <xf numFmtId="0" fontId="5" fillId="0" borderId="65" xfId="0" applyFont="1" applyBorder="1" applyAlignment="1">
      <alignment wrapText="1"/>
    </xf>
    <xf numFmtId="169" fontId="9" fillId="0" borderId="42" xfId="22" applyNumberFormat="1" applyFont="1" applyFill="1" applyBorder="1">
      <alignment/>
      <protection/>
    </xf>
    <xf numFmtId="3" fontId="28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32" fillId="0" borderId="71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59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7" fillId="0" borderId="9" xfId="15" applyNumberFormat="1" applyFont="1" applyBorder="1" applyAlignment="1">
      <alignment horizontal="center" vertical="center" wrapText="1"/>
    </xf>
    <xf numFmtId="166" fontId="7" fillId="0" borderId="10" xfId="15" applyNumberFormat="1" applyFont="1" applyBorder="1" applyAlignment="1">
      <alignment horizontal="center" vertical="center" wrapText="1"/>
    </xf>
    <xf numFmtId="166" fontId="7" fillId="0" borderId="11" xfId="15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6" xfId="15" applyNumberFormat="1" applyFont="1" applyBorder="1" applyAlignment="1">
      <alignment horizontal="center" vertical="center" wrapText="1"/>
    </xf>
    <xf numFmtId="166" fontId="7" fillId="0" borderId="32" xfId="15" applyNumberFormat="1" applyFont="1" applyBorder="1" applyAlignment="1">
      <alignment horizontal="center" vertical="center" wrapText="1"/>
    </xf>
    <xf numFmtId="166" fontId="7" fillId="0" borderId="47" xfId="15" applyNumberFormat="1" applyFont="1" applyBorder="1" applyAlignment="1">
      <alignment horizontal="center" vertical="center" wrapText="1"/>
    </xf>
    <xf numFmtId="166" fontId="7" fillId="0" borderId="23" xfId="15" applyNumberFormat="1" applyFont="1" applyBorder="1" applyAlignment="1">
      <alignment horizontal="center" vertical="center" wrapText="1"/>
    </xf>
    <xf numFmtId="166" fontId="7" fillId="0" borderId="24" xfId="15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4" fillId="0" borderId="53" xfId="22" applyFont="1" applyBorder="1" applyAlignment="1">
      <alignment horizontal="center"/>
      <protection/>
    </xf>
    <xf numFmtId="0" fontId="1" fillId="0" borderId="72" xfId="22" applyFont="1" applyBorder="1" applyAlignment="1">
      <alignment horizontal="center"/>
      <protection/>
    </xf>
    <xf numFmtId="0" fontId="1" fillId="0" borderId="64" xfId="22" applyFont="1" applyBorder="1" applyAlignment="1">
      <alignment horizontal="center"/>
      <protection/>
    </xf>
    <xf numFmtId="0" fontId="4" fillId="0" borderId="53" xfId="22" applyFont="1" applyBorder="1" applyAlignment="1">
      <alignment horizontal="left"/>
      <protection/>
    </xf>
    <xf numFmtId="0" fontId="0" fillId="0" borderId="72" xfId="22" applyBorder="1" applyAlignment="1">
      <alignment horizontal="left"/>
      <protection/>
    </xf>
    <xf numFmtId="0" fontId="0" fillId="0" borderId="64" xfId="22" applyBorder="1" applyAlignment="1">
      <alignment horizontal="left"/>
      <protection/>
    </xf>
    <xf numFmtId="0" fontId="4" fillId="0" borderId="59" xfId="22" applyFont="1" applyBorder="1" applyAlignment="1">
      <alignment horizontal="center" wrapText="1"/>
      <protection/>
    </xf>
    <xf numFmtId="0" fontId="15" fillId="0" borderId="4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15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0" borderId="7" xfId="15" applyNumberFormat="1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48" xfId="20" applyNumberFormat="1" applyFont="1" applyBorder="1" applyAlignment="1">
      <alignment horizontal="left"/>
      <protection/>
    </xf>
    <xf numFmtId="49" fontId="5" fillId="0" borderId="54" xfId="20" applyNumberFormat="1" applyFont="1" applyBorder="1" applyAlignment="1">
      <alignment horizontal="left"/>
      <protection/>
    </xf>
    <xf numFmtId="49" fontId="5" fillId="0" borderId="0" xfId="20" applyNumberFormat="1" applyFont="1" applyAlignment="1">
      <alignment horizontal="right" wrapText="1"/>
      <protection/>
    </xf>
    <xf numFmtId="0" fontId="0" fillId="0" borderId="0" xfId="0" applyAlignment="1">
      <alignment wrapText="1"/>
    </xf>
    <xf numFmtId="49" fontId="6" fillId="0" borderId="0" xfId="20" applyNumberFormat="1" applyFont="1" applyAlignment="1">
      <alignment horizontal="center"/>
      <protection/>
    </xf>
    <xf numFmtId="49" fontId="16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6" fillId="0" borderId="7" xfId="20" applyNumberFormat="1" applyFont="1" applyBorder="1" applyAlignment="1">
      <alignment horizontal="center" vertical="center" wrapText="1"/>
      <protection/>
    </xf>
    <xf numFmtId="49" fontId="6" fillId="0" borderId="21" xfId="20" applyNumberFormat="1" applyFont="1" applyBorder="1" applyAlignment="1">
      <alignment horizontal="center" vertical="center" wrapText="1"/>
      <protection/>
    </xf>
    <xf numFmtId="49" fontId="7" fillId="0" borderId="73" xfId="20" applyNumberFormat="1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7" fillId="0" borderId="27" xfId="20" applyNumberFormat="1" applyFont="1" applyBorder="1" applyAlignment="1">
      <alignment horizontal="center" vertical="center" wrapText="1"/>
      <protection/>
    </xf>
    <xf numFmtId="49" fontId="6" fillId="0" borderId="28" xfId="20" applyNumberFormat="1" applyFont="1" applyBorder="1" applyAlignment="1">
      <alignment horizontal="center" vertical="center" wrapText="1"/>
      <protection/>
    </xf>
    <xf numFmtId="49" fontId="5" fillId="0" borderId="51" xfId="20" applyNumberFormat="1" applyFont="1" applyBorder="1" applyAlignment="1">
      <alignment horizontal="left"/>
      <protection/>
    </xf>
    <xf numFmtId="49" fontId="5" fillId="0" borderId="76" xfId="20" applyNumberFormat="1" applyFont="1" applyBorder="1" applyAlignment="1">
      <alignment horizontal="left"/>
      <protection/>
    </xf>
    <xf numFmtId="0" fontId="7" fillId="2" borderId="53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79"/>
      <c r="D1" s="74" t="s">
        <v>606</v>
      </c>
    </row>
    <row r="2" spans="3:4" ht="12.75">
      <c r="C2" s="79"/>
      <c r="D2" s="74"/>
    </row>
    <row r="3" spans="1:4" ht="19.5">
      <c r="A3" s="5" t="s">
        <v>522</v>
      </c>
      <c r="B3" s="3"/>
      <c r="C3" s="3"/>
      <c r="D3" s="3"/>
    </row>
    <row r="4" spans="1:4" ht="19.5">
      <c r="A4" s="5" t="s">
        <v>142</v>
      </c>
      <c r="B4" s="3"/>
      <c r="C4" s="3"/>
      <c r="D4" s="3"/>
    </row>
    <row r="5" spans="1:4" ht="19.5">
      <c r="A5" s="5"/>
      <c r="B5" s="3"/>
      <c r="C5" s="3"/>
      <c r="D5" s="3"/>
    </row>
    <row r="6" spans="1:4" ht="13.5" thickBot="1">
      <c r="A6" s="1"/>
      <c r="B6" s="1"/>
      <c r="C6" s="1"/>
      <c r="D6" s="77" t="s">
        <v>140</v>
      </c>
    </row>
    <row r="7" spans="1:9" ht="13.5" customHeight="1">
      <c r="A7" s="580" t="s">
        <v>1</v>
      </c>
      <c r="B7" s="582" t="s">
        <v>523</v>
      </c>
      <c r="C7" s="580" t="s">
        <v>1</v>
      </c>
      <c r="D7" s="582" t="s">
        <v>523</v>
      </c>
      <c r="H7" s="8"/>
      <c r="I7" s="8"/>
    </row>
    <row r="8" spans="1:9" ht="13.5" customHeight="1" thickBot="1">
      <c r="A8" s="581"/>
      <c r="B8" s="583"/>
      <c r="C8" s="581"/>
      <c r="D8" s="583"/>
      <c r="H8" s="8"/>
      <c r="I8" s="8"/>
    </row>
    <row r="9" spans="1:9" ht="13.5" customHeight="1">
      <c r="A9" s="232" t="s">
        <v>134</v>
      </c>
      <c r="B9" s="349">
        <v>168289</v>
      </c>
      <c r="C9" s="232" t="s">
        <v>2</v>
      </c>
      <c r="D9" s="238"/>
      <c r="H9" s="8"/>
      <c r="I9" s="8"/>
    </row>
    <row r="10" spans="1:9" ht="13.5" customHeight="1">
      <c r="A10" s="233" t="s">
        <v>366</v>
      </c>
      <c r="B10" s="239">
        <v>10000</v>
      </c>
      <c r="C10" s="233" t="s">
        <v>12</v>
      </c>
      <c r="D10" s="240">
        <v>1408831</v>
      </c>
      <c r="H10" s="8"/>
      <c r="I10" s="8"/>
    </row>
    <row r="11" spans="1:9" ht="13.5" customHeight="1">
      <c r="A11" s="234"/>
      <c r="B11" s="241"/>
      <c r="C11" s="233" t="s">
        <v>135</v>
      </c>
      <c r="D11" s="240">
        <v>10000</v>
      </c>
      <c r="H11" s="8"/>
      <c r="I11" s="8"/>
    </row>
    <row r="12" spans="1:9" ht="13.5" customHeight="1">
      <c r="A12" s="234" t="s">
        <v>3</v>
      </c>
      <c r="B12" s="239"/>
      <c r="C12" s="233" t="s">
        <v>136</v>
      </c>
      <c r="D12" s="240">
        <v>12984</v>
      </c>
      <c r="H12" s="8"/>
      <c r="I12" s="8"/>
    </row>
    <row r="13" spans="1:9" ht="13.5" customHeight="1">
      <c r="A13" s="234" t="s">
        <v>4</v>
      </c>
      <c r="B13" s="239"/>
      <c r="C13" s="233"/>
      <c r="D13" s="240"/>
      <c r="H13" s="8"/>
      <c r="I13" s="8"/>
    </row>
    <row r="14" spans="1:9" ht="13.5" customHeight="1">
      <c r="A14" s="233" t="s">
        <v>5</v>
      </c>
      <c r="B14" s="350">
        <v>30616</v>
      </c>
      <c r="C14" s="233"/>
      <c r="D14" s="242"/>
      <c r="H14" s="20"/>
      <c r="I14" s="20"/>
    </row>
    <row r="15" spans="1:9" ht="13.5" customHeight="1">
      <c r="A15" s="233" t="s">
        <v>6</v>
      </c>
      <c r="B15" s="352">
        <f>SUM(B16:B19)</f>
        <v>772452</v>
      </c>
      <c r="C15" s="234" t="s">
        <v>175</v>
      </c>
      <c r="D15" s="242">
        <f>SUM(D10:D14)</f>
        <v>1431815</v>
      </c>
      <c r="H15" s="20"/>
      <c r="I15" s="20"/>
    </row>
    <row r="16" spans="1:9" ht="13.5" customHeight="1">
      <c r="A16" s="235" t="s">
        <v>150</v>
      </c>
      <c r="B16" s="351">
        <v>50360</v>
      </c>
      <c r="C16" s="236"/>
      <c r="D16" s="244"/>
      <c r="H16" s="20"/>
      <c r="I16" s="20"/>
    </row>
    <row r="17" spans="1:9" ht="13.5" customHeight="1">
      <c r="A17" s="235" t="s">
        <v>7</v>
      </c>
      <c r="B17" s="351">
        <v>168699</v>
      </c>
      <c r="C17" s="236"/>
      <c r="D17" s="245"/>
      <c r="H17" s="20"/>
      <c r="I17" s="20"/>
    </row>
    <row r="18" spans="1:9" ht="13.5" customHeight="1">
      <c r="A18" s="235" t="s">
        <v>324</v>
      </c>
      <c r="B18" s="351">
        <v>483393</v>
      </c>
      <c r="C18" s="236"/>
      <c r="D18" s="244"/>
      <c r="H18" s="20"/>
      <c r="I18" s="20"/>
    </row>
    <row r="19" spans="1:9" ht="13.5" customHeight="1">
      <c r="A19" s="236" t="s">
        <v>8</v>
      </c>
      <c r="B19" s="351">
        <v>70000</v>
      </c>
      <c r="C19" s="234" t="s">
        <v>10</v>
      </c>
      <c r="D19" s="240"/>
      <c r="H19" s="21"/>
      <c r="I19" s="21"/>
    </row>
    <row r="20" spans="1:9" ht="13.5" customHeight="1">
      <c r="A20" s="234" t="s">
        <v>178</v>
      </c>
      <c r="B20" s="241"/>
      <c r="C20" s="233" t="s">
        <v>12</v>
      </c>
      <c r="D20" s="240">
        <v>568464</v>
      </c>
      <c r="H20" s="8"/>
      <c r="I20" s="8"/>
    </row>
    <row r="21" spans="1:9" ht="13.5" customHeight="1">
      <c r="A21" s="233" t="s">
        <v>179</v>
      </c>
      <c r="B21" s="352">
        <v>15000</v>
      </c>
      <c r="C21" s="233" t="s">
        <v>13</v>
      </c>
      <c r="D21" s="240">
        <v>82439</v>
      </c>
      <c r="H21" s="20"/>
      <c r="I21" s="20"/>
    </row>
    <row r="22" spans="1:9" ht="13.5" customHeight="1">
      <c r="A22" s="234" t="s">
        <v>180</v>
      </c>
      <c r="B22" s="243"/>
      <c r="C22" s="233" t="s">
        <v>181</v>
      </c>
      <c r="D22" s="240">
        <v>382755</v>
      </c>
      <c r="H22" s="20"/>
      <c r="I22" s="20"/>
    </row>
    <row r="23" spans="1:9" ht="13.5" customHeight="1">
      <c r="A23" s="236" t="s">
        <v>11</v>
      </c>
      <c r="B23" s="351">
        <v>973004</v>
      </c>
      <c r="C23" s="233" t="s">
        <v>14</v>
      </c>
      <c r="D23" s="240">
        <v>694800</v>
      </c>
      <c r="H23" s="20"/>
      <c r="I23" s="20"/>
    </row>
    <row r="24" spans="1:9" ht="13.5" customHeight="1">
      <c r="A24" s="236" t="s">
        <v>184</v>
      </c>
      <c r="B24" s="351">
        <v>229258</v>
      </c>
      <c r="C24" s="233" t="s">
        <v>137</v>
      </c>
      <c r="D24" s="240"/>
      <c r="H24" s="20"/>
      <c r="I24" s="20"/>
    </row>
    <row r="25" spans="1:9" ht="13.5" customHeight="1">
      <c r="A25" s="236" t="s">
        <v>185</v>
      </c>
      <c r="B25" s="351">
        <v>306392</v>
      </c>
      <c r="C25" s="233" t="s">
        <v>187</v>
      </c>
      <c r="D25" s="240">
        <v>35379</v>
      </c>
      <c r="H25" s="20"/>
      <c r="I25" s="20"/>
    </row>
    <row r="26" spans="1:9" ht="13.5" customHeight="1">
      <c r="A26" s="234" t="s">
        <v>177</v>
      </c>
      <c r="B26" s="241">
        <f>SUM(B23:B25)</f>
        <v>1508654</v>
      </c>
      <c r="C26" s="235" t="s">
        <v>133</v>
      </c>
      <c r="D26" s="244">
        <v>16600</v>
      </c>
      <c r="H26" s="21"/>
      <c r="I26" s="21"/>
    </row>
    <row r="27" spans="1:9" ht="13.5" customHeight="1">
      <c r="A27" s="233" t="s">
        <v>138</v>
      </c>
      <c r="B27" s="350"/>
      <c r="C27" s="235" t="s">
        <v>126</v>
      </c>
      <c r="D27" s="244">
        <f>D25-D26</f>
        <v>18779</v>
      </c>
      <c r="H27" s="21"/>
      <c r="I27" s="21"/>
    </row>
    <row r="28" spans="1:9" ht="13.5" customHeight="1">
      <c r="A28" s="233" t="s">
        <v>365</v>
      </c>
      <c r="B28" s="239">
        <v>104156</v>
      </c>
      <c r="C28" s="233"/>
      <c r="D28" s="244"/>
      <c r="H28" s="21"/>
      <c r="I28" s="21"/>
    </row>
    <row r="29" spans="1:9" ht="13.5" customHeight="1">
      <c r="A29" s="233" t="s">
        <v>15</v>
      </c>
      <c r="B29" s="239">
        <v>564072</v>
      </c>
      <c r="C29" s="233"/>
      <c r="D29" s="240"/>
      <c r="H29" s="20"/>
      <c r="I29" s="20"/>
    </row>
    <row r="30" spans="1:9" ht="13.5" customHeight="1" thickBot="1">
      <c r="A30" s="233" t="s">
        <v>139</v>
      </c>
      <c r="B30" s="239">
        <v>32413</v>
      </c>
      <c r="C30" s="233"/>
      <c r="D30" s="240"/>
      <c r="H30" s="9"/>
      <c r="I30" s="21"/>
    </row>
    <row r="31" spans="1:9" ht="13.5" customHeight="1">
      <c r="A31" s="232" t="s">
        <v>186</v>
      </c>
      <c r="B31" s="246">
        <f>B14+B15+B21+B26+B27+B28+B29+B30</f>
        <v>3027363</v>
      </c>
      <c r="C31" s="232" t="s">
        <v>176</v>
      </c>
      <c r="D31" s="238">
        <f>SUM(D19:D25,D29:D30)</f>
        <v>1763837</v>
      </c>
      <c r="H31" s="8"/>
      <c r="I31" s="9"/>
    </row>
    <row r="32" spans="1:9" ht="18.75" customHeight="1" thickBot="1">
      <c r="A32" s="237" t="s">
        <v>182</v>
      </c>
      <c r="B32" s="247">
        <f>SUM(B9,B31)</f>
        <v>3195652</v>
      </c>
      <c r="C32" s="237" t="s">
        <v>183</v>
      </c>
      <c r="D32" s="248">
        <f>SUM(D15,D31)</f>
        <v>3195652</v>
      </c>
      <c r="H32" s="8"/>
      <c r="I32" s="9"/>
    </row>
    <row r="33" spans="1:9" ht="12.75">
      <c r="A33" s="137"/>
      <c r="B33" s="137"/>
      <c r="C33" s="137"/>
      <c r="D33" s="137"/>
      <c r="H33" s="7"/>
      <c r="I33" s="7"/>
    </row>
    <row r="34" spans="8:9" ht="12.75">
      <c r="H34" s="7"/>
      <c r="I34" s="7"/>
    </row>
    <row r="35" spans="8:9" ht="12.75">
      <c r="H35" s="7"/>
      <c r="I35" s="7"/>
    </row>
    <row r="36" spans="8:9" ht="12.75">
      <c r="H36" s="7"/>
      <c r="I36" s="7"/>
    </row>
    <row r="37" spans="8:9" ht="12.75">
      <c r="H37" s="7"/>
      <c r="I37" s="7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6" sqref="A6"/>
    </sheetView>
  </sheetViews>
  <sheetFormatPr defaultColWidth="9.140625" defaultRowHeight="12.75"/>
  <cols>
    <col min="1" max="1" width="59.7109375" style="1" customWidth="1"/>
    <col min="2" max="2" width="26.421875" style="16" customWidth="1"/>
    <col min="3" max="3" width="2.28125" style="0" customWidth="1"/>
  </cols>
  <sheetData>
    <row r="1" spans="1:2" ht="12.75">
      <c r="A1" s="35"/>
      <c r="B1" s="44"/>
    </row>
    <row r="2" spans="1:3" ht="12.75">
      <c r="A2"/>
      <c r="B2" s="60" t="s">
        <v>152</v>
      </c>
      <c r="C2" s="19"/>
    </row>
    <row r="3" spans="1:3" ht="12.75">
      <c r="A3" s="41"/>
      <c r="B3" s="60" t="s">
        <v>597</v>
      </c>
      <c r="C3" s="66"/>
    </row>
    <row r="4" spans="1:2" ht="12.75">
      <c r="A4" s="2"/>
      <c r="B4" s="40"/>
    </row>
    <row r="5" spans="1:2" ht="12.75">
      <c r="A5" s="2"/>
      <c r="B5" s="40"/>
    </row>
    <row r="6" spans="1:2" ht="12.75">
      <c r="A6" s="2"/>
      <c r="B6" s="40"/>
    </row>
    <row r="7" spans="1:2" ht="12.75">
      <c r="A7" s="2"/>
      <c r="B7" s="40"/>
    </row>
    <row r="8" spans="1:2" ht="18.75">
      <c r="A8" s="27" t="s">
        <v>94</v>
      </c>
      <c r="B8" s="45"/>
    </row>
    <row r="9" spans="1:2" ht="18.75">
      <c r="A9" s="27" t="s">
        <v>534</v>
      </c>
      <c r="B9" s="45"/>
    </row>
    <row r="10" spans="1:2" ht="15.75">
      <c r="A10" s="3"/>
      <c r="B10" s="46"/>
    </row>
    <row r="11" spans="1:2" ht="15.75">
      <c r="A11" s="3"/>
      <c r="B11" s="46"/>
    </row>
    <row r="12" spans="1:2" ht="15.75">
      <c r="A12" s="3"/>
      <c r="B12" s="46"/>
    </row>
    <row r="13" spans="1:2" ht="15.75">
      <c r="A13" s="3"/>
      <c r="B13" s="46"/>
    </row>
    <row r="15" spans="1:2" ht="16.5" thickBot="1">
      <c r="A15" s="28"/>
      <c r="B15" s="18" t="s">
        <v>0</v>
      </c>
    </row>
    <row r="16" spans="1:2" ht="15.75">
      <c r="A16" s="29" t="s">
        <v>16</v>
      </c>
      <c r="B16" s="61" t="s">
        <v>120</v>
      </c>
    </row>
    <row r="17" spans="1:2" ht="16.5" thickBot="1">
      <c r="A17" s="30"/>
      <c r="B17" s="62"/>
    </row>
    <row r="18" spans="1:2" ht="15.75">
      <c r="A18" s="31"/>
      <c r="B18" s="63"/>
    </row>
    <row r="19" spans="1:2" ht="15.75">
      <c r="A19" s="32" t="s">
        <v>95</v>
      </c>
      <c r="B19" s="64"/>
    </row>
    <row r="20" spans="1:2" ht="15.75">
      <c r="A20" s="32" t="s">
        <v>96</v>
      </c>
      <c r="B20" s="64"/>
    </row>
    <row r="21" spans="1:2" ht="15.75">
      <c r="A21" s="32" t="s">
        <v>128</v>
      </c>
      <c r="B21" s="64">
        <v>8</v>
      </c>
    </row>
    <row r="22" spans="1:2" ht="15.75">
      <c r="A22" s="32" t="s">
        <v>97</v>
      </c>
      <c r="B22" s="64"/>
    </row>
    <row r="23" spans="1:2" ht="15.75">
      <c r="A23" s="32" t="s">
        <v>223</v>
      </c>
      <c r="B23" s="64">
        <v>40</v>
      </c>
    </row>
    <row r="24" spans="1:2" ht="15.75">
      <c r="A24" s="32" t="s">
        <v>123</v>
      </c>
      <c r="B24" s="64"/>
    </row>
    <row r="25" spans="1:2" ht="15.75">
      <c r="A25" s="32" t="s">
        <v>98</v>
      </c>
      <c r="B25" s="64">
        <v>32</v>
      </c>
    </row>
    <row r="26" spans="1:2" ht="15.75">
      <c r="A26" s="32" t="s">
        <v>99</v>
      </c>
      <c r="B26" s="64">
        <v>36</v>
      </c>
    </row>
    <row r="27" spans="1:2" ht="15.75">
      <c r="A27" s="32" t="s">
        <v>100</v>
      </c>
      <c r="B27" s="64">
        <v>20</v>
      </c>
    </row>
    <row r="28" spans="1:2" ht="15.75">
      <c r="A28" s="32" t="s">
        <v>101</v>
      </c>
      <c r="B28" s="64">
        <v>40</v>
      </c>
    </row>
    <row r="29" spans="1:2" ht="16.5" thickBot="1">
      <c r="A29" s="33" t="s">
        <v>102</v>
      </c>
      <c r="B29" s="175">
        <v>24</v>
      </c>
    </row>
    <row r="30" spans="1:2" ht="15.75">
      <c r="A30" s="173" t="s">
        <v>158</v>
      </c>
      <c r="B30" s="174">
        <f>SUM(B19:B29)</f>
        <v>200</v>
      </c>
    </row>
    <row r="31" spans="1:2" ht="15.75">
      <c r="A31" s="171" t="s">
        <v>535</v>
      </c>
      <c r="B31" s="172"/>
    </row>
    <row r="32" spans="1:2" s="138" customFormat="1" ht="33" customHeight="1" thickBot="1">
      <c r="A32" s="139" t="s">
        <v>103</v>
      </c>
      <c r="B32" s="140">
        <f>SUM(B30:B31)</f>
        <v>200</v>
      </c>
    </row>
    <row r="33" spans="1:2" ht="15.75">
      <c r="A33" s="31" t="s">
        <v>17</v>
      </c>
      <c r="B33" s="63">
        <v>200</v>
      </c>
    </row>
    <row r="34" spans="1:2" ht="15.75">
      <c r="A34" s="32" t="s">
        <v>18</v>
      </c>
      <c r="B34" s="64"/>
    </row>
    <row r="35" spans="1:2" s="138" customFormat="1" ht="31.5" customHeight="1" thickBot="1">
      <c r="A35" s="141" t="s">
        <v>124</v>
      </c>
      <c r="B35" s="142">
        <f>SUM(B33:B34)</f>
        <v>200</v>
      </c>
    </row>
  </sheetData>
  <sheetProtection/>
  <printOptions horizontalCentered="1"/>
  <pageMargins left="0.7874015748031497" right="0.7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11" sqref="A11"/>
    </sheetView>
  </sheetViews>
  <sheetFormatPr defaultColWidth="9.140625" defaultRowHeight="12.75"/>
  <cols>
    <col min="1" max="1" width="59.7109375" style="1" customWidth="1"/>
    <col min="2" max="2" width="26.421875" style="16" customWidth="1"/>
    <col min="3" max="3" width="2.28125" style="0" customWidth="1"/>
  </cols>
  <sheetData>
    <row r="1" spans="1:2" ht="12.75">
      <c r="A1" s="35"/>
      <c r="B1" s="44"/>
    </row>
    <row r="2" spans="1:3" ht="12.75">
      <c r="A2"/>
      <c r="B2" s="60" t="s">
        <v>591</v>
      </c>
      <c r="C2" s="19"/>
    </row>
    <row r="3" spans="1:3" ht="12.75">
      <c r="A3" s="41"/>
      <c r="B3" s="60" t="s">
        <v>597</v>
      </c>
      <c r="C3" s="66"/>
    </row>
    <row r="4" spans="1:2" ht="12.75">
      <c r="A4" s="2"/>
      <c r="B4" s="40"/>
    </row>
    <row r="5" spans="1:2" ht="12.75">
      <c r="A5" s="2"/>
      <c r="B5" s="40"/>
    </row>
    <row r="6" spans="1:2" ht="12.75">
      <c r="A6" s="2"/>
      <c r="B6" s="40"/>
    </row>
    <row r="7" spans="1:2" ht="12.75">
      <c r="A7" s="2"/>
      <c r="B7" s="40"/>
    </row>
    <row r="8" spans="1:2" ht="18.75">
      <c r="A8" s="27" t="s">
        <v>536</v>
      </c>
      <c r="B8" s="45"/>
    </row>
    <row r="9" spans="1:2" ht="18.75">
      <c r="A9" s="27" t="s">
        <v>534</v>
      </c>
      <c r="B9" s="45"/>
    </row>
    <row r="10" spans="1:2" ht="15.75">
      <c r="A10" s="3"/>
      <c r="B10" s="46"/>
    </row>
    <row r="11" spans="1:2" ht="15.75">
      <c r="A11" s="3"/>
      <c r="B11" s="46"/>
    </row>
    <row r="12" spans="1:2" ht="15.75">
      <c r="A12" s="3"/>
      <c r="B12" s="46"/>
    </row>
    <row r="13" spans="1:2" ht="15.75">
      <c r="A13" s="3"/>
      <c r="B13" s="46"/>
    </row>
    <row r="15" spans="1:2" ht="16.5" thickBot="1">
      <c r="A15" s="28"/>
      <c r="B15" s="18" t="s">
        <v>0</v>
      </c>
    </row>
    <row r="16" spans="1:2" ht="15.75">
      <c r="A16" s="29" t="s">
        <v>16</v>
      </c>
      <c r="B16" s="61" t="s">
        <v>120</v>
      </c>
    </row>
    <row r="17" spans="1:2" ht="16.5" thickBot="1">
      <c r="A17" s="30"/>
      <c r="B17" s="62"/>
    </row>
    <row r="18" spans="1:2" ht="15.75">
      <c r="A18" s="31"/>
      <c r="B18" s="63"/>
    </row>
    <row r="19" spans="1:2" ht="15.75">
      <c r="A19" s="32" t="s">
        <v>95</v>
      </c>
      <c r="B19" s="64"/>
    </row>
    <row r="20" spans="1:2" ht="15.75">
      <c r="A20" s="32" t="s">
        <v>96</v>
      </c>
      <c r="B20" s="64"/>
    </row>
    <row r="21" spans="1:2" ht="15.75">
      <c r="A21" s="32" t="s">
        <v>128</v>
      </c>
      <c r="B21" s="64">
        <v>8</v>
      </c>
    </row>
    <row r="22" spans="1:2" ht="15.75">
      <c r="A22" s="32" t="s">
        <v>97</v>
      </c>
      <c r="B22" s="64"/>
    </row>
    <row r="23" spans="1:2" ht="15.75">
      <c r="A23" s="32" t="s">
        <v>223</v>
      </c>
      <c r="B23" s="64">
        <v>16</v>
      </c>
    </row>
    <row r="24" spans="1:2" ht="15.75">
      <c r="A24" s="32" t="s">
        <v>123</v>
      </c>
      <c r="B24" s="64">
        <v>32</v>
      </c>
    </row>
    <row r="25" spans="1:2" ht="15.75">
      <c r="A25" s="32" t="s">
        <v>98</v>
      </c>
      <c r="B25" s="64"/>
    </row>
    <row r="26" spans="1:2" ht="15.75">
      <c r="A26" s="32" t="s">
        <v>99</v>
      </c>
      <c r="B26" s="64">
        <v>40</v>
      </c>
    </row>
    <row r="27" spans="1:2" ht="15.75">
      <c r="A27" s="32" t="s">
        <v>100</v>
      </c>
      <c r="B27" s="64"/>
    </row>
    <row r="28" spans="1:2" ht="15.75">
      <c r="A28" s="32" t="s">
        <v>101</v>
      </c>
      <c r="B28" s="64">
        <v>24</v>
      </c>
    </row>
    <row r="29" spans="1:2" ht="16.5" thickBot="1">
      <c r="A29" s="33" t="s">
        <v>102</v>
      </c>
      <c r="B29" s="175">
        <v>80</v>
      </c>
    </row>
    <row r="30" spans="1:2" ht="15.75">
      <c r="A30" s="173" t="s">
        <v>158</v>
      </c>
      <c r="B30" s="174">
        <f>SUM(B19:B29)</f>
        <v>200</v>
      </c>
    </row>
    <row r="31" spans="1:2" ht="15.75">
      <c r="A31" s="171" t="s">
        <v>153</v>
      </c>
      <c r="B31" s="172"/>
    </row>
    <row r="32" spans="1:2" s="138" customFormat="1" ht="33" customHeight="1" thickBot="1">
      <c r="A32" s="139" t="s">
        <v>103</v>
      </c>
      <c r="B32" s="140">
        <f>SUM(B30:B31)</f>
        <v>200</v>
      </c>
    </row>
    <row r="33" spans="1:2" ht="15.75">
      <c r="A33" s="31" t="s">
        <v>17</v>
      </c>
      <c r="B33" s="63">
        <v>200</v>
      </c>
    </row>
    <row r="34" spans="1:2" ht="15.75">
      <c r="A34" s="32" t="s">
        <v>18</v>
      </c>
      <c r="B34" s="64"/>
    </row>
    <row r="35" spans="1:2" s="138" customFormat="1" ht="31.5" customHeight="1" thickBot="1">
      <c r="A35" s="141" t="s">
        <v>124</v>
      </c>
      <c r="B35" s="142">
        <f>SUM(B33:B34)</f>
        <v>200</v>
      </c>
    </row>
  </sheetData>
  <sheetProtection/>
  <printOptions horizontalCentered="1"/>
  <pageMargins left="0.7874015748031497" right="0.7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3" sqref="A3"/>
    </sheetView>
  </sheetViews>
  <sheetFormatPr defaultColWidth="9.140625" defaultRowHeight="12.75"/>
  <cols>
    <col min="1" max="1" width="60.140625" style="0" customWidth="1"/>
    <col min="2" max="2" width="16.140625" style="0" customWidth="1"/>
    <col min="3" max="4" width="11.421875" style="0" customWidth="1"/>
    <col min="5" max="5" width="11.7109375" style="0" customWidth="1"/>
    <col min="6" max="6" width="12.00390625" style="0" customWidth="1"/>
    <col min="7" max="7" width="12.00390625" style="7" bestFit="1" customWidth="1"/>
  </cols>
  <sheetData>
    <row r="2" spans="1:6" ht="15.75">
      <c r="A2" s="12"/>
      <c r="B2" s="12"/>
      <c r="C2" s="12"/>
      <c r="D2" s="12"/>
      <c r="E2" s="590" t="s">
        <v>592</v>
      </c>
      <c r="F2" s="590"/>
    </row>
    <row r="3" spans="1:6" ht="15.75">
      <c r="A3" s="12"/>
      <c r="B3" s="12"/>
      <c r="C3" s="12"/>
      <c r="D3" s="610" t="s">
        <v>596</v>
      </c>
      <c r="E3" s="610"/>
      <c r="F3" s="610"/>
    </row>
    <row r="4" spans="1:6" ht="15.75">
      <c r="A4" s="12"/>
      <c r="B4" s="12"/>
      <c r="C4" s="12"/>
      <c r="D4" s="12"/>
      <c r="F4" s="457"/>
    </row>
    <row r="5" spans="1:6" ht="15.75">
      <c r="A5" s="12"/>
      <c r="B5" s="12"/>
      <c r="C5" s="12"/>
      <c r="D5" s="12"/>
      <c r="F5" s="457"/>
    </row>
    <row r="6" spans="1:6" ht="15.75">
      <c r="A6" s="12"/>
      <c r="B6" s="12"/>
      <c r="C6" s="12"/>
      <c r="D6" s="12"/>
      <c r="E6" s="34"/>
      <c r="F6" s="14"/>
    </row>
    <row r="7" spans="1:6" ht="19.5">
      <c r="A7" s="6" t="s">
        <v>433</v>
      </c>
      <c r="B7" s="6"/>
      <c r="C7" s="458"/>
      <c r="D7" s="458"/>
      <c r="E7" s="458"/>
      <c r="F7" s="458"/>
    </row>
    <row r="8" spans="1:6" ht="15.75">
      <c r="A8" s="12"/>
      <c r="B8" s="12"/>
      <c r="C8" s="12"/>
      <c r="D8" s="12"/>
      <c r="E8" s="12"/>
      <c r="F8" s="12"/>
    </row>
    <row r="9" spans="1:6" ht="15.75">
      <c r="A9" s="12"/>
      <c r="B9" s="12"/>
      <c r="C9" s="12"/>
      <c r="D9" s="12"/>
      <c r="E9" s="459"/>
      <c r="F9" s="12"/>
    </row>
    <row r="10" spans="1:6" ht="15.75">
      <c r="A10" s="12"/>
      <c r="B10" s="12"/>
      <c r="C10" s="12"/>
      <c r="D10" s="12"/>
      <c r="E10" s="12"/>
      <c r="F10" s="12"/>
    </row>
    <row r="11" spans="1:6" ht="16.5" thickBot="1">
      <c r="A11" s="12"/>
      <c r="B11" s="12"/>
      <c r="C11" s="12"/>
      <c r="D11" s="12"/>
      <c r="E11" s="12"/>
      <c r="F11" s="460" t="s">
        <v>236</v>
      </c>
    </row>
    <row r="12" spans="1:6" ht="15.75">
      <c r="A12" s="647" t="s">
        <v>16</v>
      </c>
      <c r="B12" s="645" t="s">
        <v>537</v>
      </c>
      <c r="C12" s="461" t="s">
        <v>434</v>
      </c>
      <c r="D12" s="462"/>
      <c r="E12" s="462"/>
      <c r="F12" s="463"/>
    </row>
    <row r="13" spans="1:7" ht="32.25" customHeight="1" thickBot="1">
      <c r="A13" s="648"/>
      <c r="B13" s="646"/>
      <c r="C13" s="464" t="s">
        <v>538</v>
      </c>
      <c r="D13" s="465" t="s">
        <v>539</v>
      </c>
      <c r="E13" s="465" t="s">
        <v>540</v>
      </c>
      <c r="F13" s="466" t="s">
        <v>541</v>
      </c>
      <c r="G13" s="467"/>
    </row>
    <row r="14" spans="1:7" ht="19.5" customHeight="1">
      <c r="A14" s="31" t="s">
        <v>435</v>
      </c>
      <c r="B14" s="468">
        <v>348925</v>
      </c>
      <c r="C14" s="468">
        <v>24928</v>
      </c>
      <c r="D14" s="469">
        <v>49856</v>
      </c>
      <c r="E14" s="469">
        <v>99712</v>
      </c>
      <c r="F14" s="470">
        <v>199357</v>
      </c>
      <c r="G14" s="471"/>
    </row>
    <row r="15" spans="1:7" ht="19.5" customHeight="1">
      <c r="A15" s="32" t="s">
        <v>436</v>
      </c>
      <c r="B15" s="472">
        <v>10375</v>
      </c>
      <c r="C15" s="472">
        <v>2075</v>
      </c>
      <c r="D15" s="473">
        <v>4150</v>
      </c>
      <c r="E15" s="473">
        <v>4150</v>
      </c>
      <c r="F15" s="474"/>
      <c r="G15" s="475"/>
    </row>
    <row r="16" spans="1:7" ht="19.5" customHeight="1">
      <c r="A16" s="476" t="s">
        <v>437</v>
      </c>
      <c r="B16" s="477">
        <v>216411</v>
      </c>
      <c r="C16" s="477">
        <v>216411</v>
      </c>
      <c r="D16" s="478"/>
      <c r="E16" s="478"/>
      <c r="F16" s="479"/>
      <c r="G16" s="475"/>
    </row>
    <row r="17" spans="1:7" ht="19.5" customHeight="1">
      <c r="A17" s="476" t="s">
        <v>438</v>
      </c>
      <c r="B17" s="477">
        <v>82263</v>
      </c>
      <c r="C17" s="477"/>
      <c r="D17" s="478">
        <v>1000</v>
      </c>
      <c r="E17" s="478">
        <v>81263</v>
      </c>
      <c r="F17" s="479"/>
      <c r="G17" s="475"/>
    </row>
    <row r="18" spans="1:7" ht="19.5" customHeight="1">
      <c r="A18" s="476" t="s">
        <v>439</v>
      </c>
      <c r="B18" s="477">
        <v>279</v>
      </c>
      <c r="C18" s="477">
        <v>279</v>
      </c>
      <c r="D18" s="478"/>
      <c r="E18" s="478"/>
      <c r="F18" s="479"/>
      <c r="G18" s="475"/>
    </row>
    <row r="19" spans="1:7" ht="19.5" customHeight="1">
      <c r="A19" s="32" t="s">
        <v>440</v>
      </c>
      <c r="B19" s="472">
        <v>4302</v>
      </c>
      <c r="C19" s="472">
        <v>4302</v>
      </c>
      <c r="D19" s="473"/>
      <c r="E19" s="473"/>
      <c r="F19" s="474"/>
      <c r="G19" s="475"/>
    </row>
    <row r="20" spans="1:7" ht="19.5" customHeight="1">
      <c r="A20" s="565" t="s">
        <v>542</v>
      </c>
      <c r="B20" s="472">
        <v>0</v>
      </c>
      <c r="C20" s="472">
        <v>0</v>
      </c>
      <c r="D20" s="473">
        <v>1209</v>
      </c>
      <c r="E20" s="473">
        <v>6448</v>
      </c>
      <c r="F20" s="473">
        <v>20131</v>
      </c>
      <c r="G20" s="475"/>
    </row>
    <row r="21" spans="1:7" ht="19.5" customHeight="1">
      <c r="A21" s="32" t="s">
        <v>543</v>
      </c>
      <c r="B21" s="472">
        <v>0</v>
      </c>
      <c r="C21" s="472">
        <v>0</v>
      </c>
      <c r="D21" s="473">
        <v>390</v>
      </c>
      <c r="E21" s="473">
        <v>2080</v>
      </c>
      <c r="F21" s="473">
        <v>6449</v>
      </c>
      <c r="G21" s="475"/>
    </row>
    <row r="22" spans="1:7" ht="19.5" customHeight="1" thickBot="1">
      <c r="A22" s="32" t="s">
        <v>441</v>
      </c>
      <c r="B22" s="480">
        <v>446805</v>
      </c>
      <c r="C22" s="480">
        <v>446805</v>
      </c>
      <c r="D22" s="481"/>
      <c r="E22" s="481"/>
      <c r="F22" s="482"/>
      <c r="G22" s="475"/>
    </row>
    <row r="23" spans="1:7" s="138" customFormat="1" ht="38.25" customHeight="1" thickBot="1">
      <c r="A23" s="483" t="s">
        <v>9</v>
      </c>
      <c r="B23" s="484">
        <f>SUM(B14:B22)</f>
        <v>1109360</v>
      </c>
      <c r="C23" s="484">
        <f>SUM(C14:C22)</f>
        <v>694800</v>
      </c>
      <c r="D23" s="484">
        <f>SUM(D14:D22)</f>
        <v>56605</v>
      </c>
      <c r="E23" s="484">
        <f>SUM(E14:E22)</f>
        <v>193653</v>
      </c>
      <c r="F23" s="484">
        <f>SUM(F14:F22)</f>
        <v>225937</v>
      </c>
      <c r="G23" s="485"/>
    </row>
    <row r="24" spans="1:6" ht="15.75">
      <c r="A24" s="12"/>
      <c r="B24" s="12"/>
      <c r="C24" s="12"/>
      <c r="D24" s="12"/>
      <c r="E24" s="12"/>
      <c r="F24" s="12"/>
    </row>
    <row r="25" ht="15.75">
      <c r="A25" s="486"/>
    </row>
  </sheetData>
  <mergeCells count="4">
    <mergeCell ref="B12:B13"/>
    <mergeCell ref="A12:A13"/>
    <mergeCell ref="D3:F3"/>
    <mergeCell ref="E2:F2"/>
  </mergeCells>
  <printOptions horizontalCentered="1"/>
  <pageMargins left="0.7874015748031497" right="0.7874015748031497" top="0.984251968503937" bottom="0.984251968503937" header="0.5118110236220472" footer="0.9055118110236221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9.140625" defaultRowHeight="12.75"/>
  <cols>
    <col min="1" max="1" width="54.00390625" style="48" customWidth="1"/>
    <col min="2" max="2" width="7.8515625" style="48" bestFit="1" customWidth="1"/>
    <col min="3" max="12" width="6.7109375" style="48" customWidth="1"/>
    <col min="13" max="13" width="7.00390625" style="48" customWidth="1"/>
    <col min="14" max="14" width="7.7109375" style="48" customWidth="1"/>
    <col min="15" max="15" width="10.421875" style="0" bestFit="1" customWidth="1"/>
  </cols>
  <sheetData>
    <row r="1" spans="9:14" ht="12.75">
      <c r="I1" s="610" t="s">
        <v>593</v>
      </c>
      <c r="J1" s="610"/>
      <c r="K1" s="610"/>
      <c r="L1" s="610"/>
      <c r="M1" s="610"/>
      <c r="N1" s="67"/>
    </row>
    <row r="2" spans="9:15" ht="12.75">
      <c r="I2" s="610" t="s">
        <v>595</v>
      </c>
      <c r="J2" s="610"/>
      <c r="K2" s="610"/>
      <c r="L2" s="610"/>
      <c r="M2" s="610"/>
      <c r="O2" s="19"/>
    </row>
    <row r="3" spans="1:14" ht="18.75">
      <c r="A3" s="57" t="s">
        <v>544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>
      <c r="A4" s="57" t="s">
        <v>104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13.5" thickBot="1">
      <c r="A5" s="49"/>
    </row>
    <row r="6" spans="1:14" ht="12.75">
      <c r="A6" s="225" t="s">
        <v>16</v>
      </c>
      <c r="B6" s="50" t="s">
        <v>121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3.5" thickBot="1">
      <c r="A7" s="226"/>
      <c r="B7" s="131" t="s">
        <v>105</v>
      </c>
      <c r="C7" s="132" t="s">
        <v>106</v>
      </c>
      <c r="D7" s="132" t="s">
        <v>107</v>
      </c>
      <c r="E7" s="132" t="s">
        <v>108</v>
      </c>
      <c r="F7" s="132" t="s">
        <v>109</v>
      </c>
      <c r="G7" s="132" t="s">
        <v>110</v>
      </c>
      <c r="H7" s="132" t="s">
        <v>111</v>
      </c>
      <c r="I7" s="132" t="s">
        <v>112</v>
      </c>
      <c r="J7" s="132" t="s">
        <v>113</v>
      </c>
      <c r="K7" s="132" t="s">
        <v>114</v>
      </c>
      <c r="L7" s="132" t="s">
        <v>115</v>
      </c>
      <c r="M7" s="132" t="s">
        <v>116</v>
      </c>
      <c r="N7" s="133" t="s">
        <v>45</v>
      </c>
    </row>
    <row r="8" spans="1:14" ht="22.5">
      <c r="A8" s="53" t="s">
        <v>50</v>
      </c>
      <c r="B8" s="227">
        <v>20000</v>
      </c>
      <c r="C8" s="200">
        <v>20000</v>
      </c>
      <c r="D8" s="200">
        <v>20100</v>
      </c>
      <c r="E8" s="200">
        <v>20000</v>
      </c>
      <c r="F8" s="200">
        <v>20000</v>
      </c>
      <c r="G8" s="200">
        <v>5000</v>
      </c>
      <c r="H8" s="200">
        <v>3000</v>
      </c>
      <c r="I8" s="200">
        <v>3000</v>
      </c>
      <c r="J8" s="200">
        <v>20400</v>
      </c>
      <c r="K8" s="200">
        <v>20400</v>
      </c>
      <c r="L8" s="200">
        <v>20400</v>
      </c>
      <c r="M8" s="200">
        <v>20941</v>
      </c>
      <c r="N8" s="202">
        <f>SUM(B8:M8)</f>
        <v>193241</v>
      </c>
    </row>
    <row r="9" spans="1:14" ht="12.75">
      <c r="A9" s="54" t="s">
        <v>51</v>
      </c>
      <c r="B9" s="227">
        <v>3500</v>
      </c>
      <c r="C9" s="200">
        <v>3000</v>
      </c>
      <c r="D9" s="200">
        <v>110000</v>
      </c>
      <c r="E9" s="200">
        <v>15000</v>
      </c>
      <c r="F9" s="200">
        <v>7000</v>
      </c>
      <c r="G9" s="200">
        <v>4000</v>
      </c>
      <c r="H9" s="200">
        <v>4000</v>
      </c>
      <c r="I9" s="200">
        <v>5000</v>
      </c>
      <c r="J9" s="200">
        <v>95000</v>
      </c>
      <c r="K9" s="200">
        <v>12000</v>
      </c>
      <c r="L9" s="200">
        <v>10559</v>
      </c>
      <c r="M9" s="200">
        <v>20000</v>
      </c>
      <c r="N9" s="202">
        <f aca="true" t="shared" si="0" ref="N9:N32">SUM(B9:M9)</f>
        <v>289059</v>
      </c>
    </row>
    <row r="10" spans="1:14" ht="22.5">
      <c r="A10" s="54" t="s">
        <v>52</v>
      </c>
      <c r="B10" s="227">
        <v>120000</v>
      </c>
      <c r="C10" s="200">
        <v>122000</v>
      </c>
      <c r="D10" s="200">
        <v>122000</v>
      </c>
      <c r="E10" s="200">
        <v>120000</v>
      </c>
      <c r="F10" s="200">
        <v>122000</v>
      </c>
      <c r="G10" s="200">
        <v>120000</v>
      </c>
      <c r="H10" s="200">
        <v>122000</v>
      </c>
      <c r="I10" s="200">
        <v>124397</v>
      </c>
      <c r="J10" s="200">
        <v>120000</v>
      </c>
      <c r="K10" s="200">
        <v>122000</v>
      </c>
      <c r="L10" s="200">
        <v>120000</v>
      </c>
      <c r="M10" s="200">
        <v>122000</v>
      </c>
      <c r="N10" s="202">
        <f>SUM(B10:M10)</f>
        <v>1456397</v>
      </c>
    </row>
    <row r="11" spans="1:14" ht="12.75">
      <c r="A11" s="54" t="s">
        <v>53</v>
      </c>
      <c r="B11" s="227">
        <v>10000</v>
      </c>
      <c r="C11" s="200">
        <v>10000</v>
      </c>
      <c r="D11" s="200">
        <v>21000</v>
      </c>
      <c r="E11" s="200">
        <v>21000</v>
      </c>
      <c r="F11" s="200">
        <v>21000</v>
      </c>
      <c r="G11" s="200">
        <v>21000</v>
      </c>
      <c r="H11" s="200">
        <v>21000</v>
      </c>
      <c r="I11" s="200">
        <v>21000</v>
      </c>
      <c r="J11" s="200">
        <v>21000</v>
      </c>
      <c r="K11" s="200">
        <v>21000</v>
      </c>
      <c r="L11" s="200">
        <v>21000</v>
      </c>
      <c r="M11" s="200">
        <v>20258</v>
      </c>
      <c r="N11" s="202">
        <f t="shared" si="0"/>
        <v>229258</v>
      </c>
    </row>
    <row r="12" spans="1:14" ht="12.75">
      <c r="A12" s="54" t="s">
        <v>55</v>
      </c>
      <c r="B12" s="227">
        <v>470000</v>
      </c>
      <c r="C12" s="200">
        <v>9000</v>
      </c>
      <c r="D12" s="200"/>
      <c r="E12" s="200">
        <v>10000</v>
      </c>
      <c r="F12" s="200">
        <v>12000</v>
      </c>
      <c r="G12" s="200">
        <v>10000</v>
      </c>
      <c r="H12" s="200">
        <v>10000</v>
      </c>
      <c r="I12" s="200">
        <v>12000</v>
      </c>
      <c r="J12" s="200"/>
      <c r="K12" s="200">
        <v>12000</v>
      </c>
      <c r="L12" s="200">
        <v>10000</v>
      </c>
      <c r="M12" s="200">
        <v>9072</v>
      </c>
      <c r="N12" s="202">
        <f t="shared" si="0"/>
        <v>564072</v>
      </c>
    </row>
    <row r="13" spans="1:14" ht="12.75">
      <c r="A13" s="54" t="s">
        <v>521</v>
      </c>
      <c r="B13" s="227">
        <v>85731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2">
        <f t="shared" si="0"/>
        <v>85731</v>
      </c>
    </row>
    <row r="14" spans="1:14" ht="12.75">
      <c r="A14" s="54" t="s">
        <v>76</v>
      </c>
      <c r="B14" s="227">
        <v>7000</v>
      </c>
      <c r="C14" s="200">
        <v>6000</v>
      </c>
      <c r="D14" s="200">
        <v>5425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2">
        <f t="shared" si="0"/>
        <v>18425</v>
      </c>
    </row>
    <row r="15" spans="1:14" ht="12.75">
      <c r="A15" s="54" t="s">
        <v>70</v>
      </c>
      <c r="B15" s="227"/>
      <c r="C15" s="200"/>
      <c r="D15" s="200"/>
      <c r="E15" s="200">
        <v>13000</v>
      </c>
      <c r="F15" s="200"/>
      <c r="G15" s="200"/>
      <c r="H15" s="200"/>
      <c r="I15" s="200">
        <v>18889</v>
      </c>
      <c r="J15" s="200"/>
      <c r="K15" s="200">
        <v>15000</v>
      </c>
      <c r="L15" s="200"/>
      <c r="M15" s="200">
        <v>37306</v>
      </c>
      <c r="N15" s="202">
        <f t="shared" si="0"/>
        <v>84195</v>
      </c>
    </row>
    <row r="16" spans="1:14" ht="12.75">
      <c r="A16" s="54" t="s">
        <v>71</v>
      </c>
      <c r="B16" s="227"/>
      <c r="C16" s="200"/>
      <c r="D16" s="200"/>
      <c r="E16" s="200"/>
      <c r="F16" s="200">
        <v>50000</v>
      </c>
      <c r="G16" s="200"/>
      <c r="H16" s="200">
        <v>50000</v>
      </c>
      <c r="I16" s="200"/>
      <c r="J16" s="200">
        <v>50000</v>
      </c>
      <c r="K16" s="200"/>
      <c r="L16" s="200">
        <v>50000</v>
      </c>
      <c r="M16" s="200">
        <v>41611</v>
      </c>
      <c r="N16" s="202">
        <f t="shared" si="0"/>
        <v>241611</v>
      </c>
    </row>
    <row r="17" spans="1:14" ht="12.75">
      <c r="A17" s="54" t="s">
        <v>72</v>
      </c>
      <c r="B17" s="227"/>
      <c r="C17" s="200"/>
      <c r="D17" s="200"/>
      <c r="E17" s="200">
        <v>1250</v>
      </c>
      <c r="F17" s="200"/>
      <c r="G17" s="200"/>
      <c r="H17" s="200"/>
      <c r="I17" s="200"/>
      <c r="J17" s="200"/>
      <c r="K17" s="200"/>
      <c r="L17" s="200"/>
      <c r="M17" s="200"/>
      <c r="N17" s="202">
        <f t="shared" si="0"/>
        <v>1250</v>
      </c>
    </row>
    <row r="18" spans="1:14" ht="12.75">
      <c r="A18" s="54" t="s">
        <v>73</v>
      </c>
      <c r="B18" s="227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2">
        <f t="shared" si="0"/>
        <v>0</v>
      </c>
    </row>
    <row r="19" spans="1:14" ht="12.75">
      <c r="A19" s="54" t="s">
        <v>327</v>
      </c>
      <c r="B19" s="22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2">
        <f t="shared" si="0"/>
        <v>0</v>
      </c>
    </row>
    <row r="20" spans="1:14" ht="12.75">
      <c r="A20" s="54" t="s">
        <v>47</v>
      </c>
      <c r="B20" s="227">
        <v>16000</v>
      </c>
      <c r="C20" s="200"/>
      <c r="D20" s="200">
        <v>14413</v>
      </c>
      <c r="E20" s="200"/>
      <c r="F20" s="200"/>
      <c r="G20" s="200"/>
      <c r="H20" s="200"/>
      <c r="I20" s="200"/>
      <c r="J20" s="200">
        <v>2000</v>
      </c>
      <c r="K20" s="200"/>
      <c r="L20" s="200"/>
      <c r="M20" s="200"/>
      <c r="N20" s="202">
        <f t="shared" si="0"/>
        <v>32413</v>
      </c>
    </row>
    <row r="21" spans="1:15" s="47" customFormat="1" ht="12.75">
      <c r="A21" s="55" t="s">
        <v>117</v>
      </c>
      <c r="B21" s="228">
        <f>SUM(B8:B20)</f>
        <v>732231</v>
      </c>
      <c r="C21" s="205">
        <f aca="true" t="shared" si="1" ref="C21:M21">SUM(C8:C20)</f>
        <v>170000</v>
      </c>
      <c r="D21" s="205">
        <f t="shared" si="1"/>
        <v>292938</v>
      </c>
      <c r="E21" s="205">
        <f t="shared" si="1"/>
        <v>200250</v>
      </c>
      <c r="F21" s="205">
        <f t="shared" si="1"/>
        <v>232000</v>
      </c>
      <c r="G21" s="205">
        <f t="shared" si="1"/>
        <v>160000</v>
      </c>
      <c r="H21" s="205">
        <f t="shared" si="1"/>
        <v>210000</v>
      </c>
      <c r="I21" s="205">
        <f t="shared" si="1"/>
        <v>184286</v>
      </c>
      <c r="J21" s="205">
        <f t="shared" si="1"/>
        <v>308400</v>
      </c>
      <c r="K21" s="205">
        <f t="shared" si="1"/>
        <v>202400</v>
      </c>
      <c r="L21" s="205">
        <f t="shared" si="1"/>
        <v>231959</v>
      </c>
      <c r="M21" s="205">
        <f t="shared" si="1"/>
        <v>271188</v>
      </c>
      <c r="N21" s="207">
        <f>SUM(N8:N20)</f>
        <v>3195652</v>
      </c>
      <c r="O21" s="251"/>
    </row>
    <row r="22" spans="1:14" ht="12.75">
      <c r="A22" s="54" t="s">
        <v>59</v>
      </c>
      <c r="B22" s="227">
        <v>59000</v>
      </c>
      <c r="C22" s="200">
        <v>59000</v>
      </c>
      <c r="D22" s="200">
        <v>83000</v>
      </c>
      <c r="E22" s="200">
        <v>84000</v>
      </c>
      <c r="F22" s="200">
        <v>86000</v>
      </c>
      <c r="G22" s="200">
        <v>86000</v>
      </c>
      <c r="H22" s="200">
        <v>86000</v>
      </c>
      <c r="I22" s="200">
        <v>86376</v>
      </c>
      <c r="J22" s="200">
        <v>86000</v>
      </c>
      <c r="K22" s="200">
        <v>86000</v>
      </c>
      <c r="L22" s="200">
        <v>86000</v>
      </c>
      <c r="M22" s="200">
        <v>86000</v>
      </c>
      <c r="N22" s="202">
        <f t="shared" si="0"/>
        <v>973376</v>
      </c>
    </row>
    <row r="23" spans="1:14" ht="12.75">
      <c r="A23" s="54" t="s">
        <v>60</v>
      </c>
      <c r="B23" s="227">
        <v>15000</v>
      </c>
      <c r="C23" s="200">
        <v>15000</v>
      </c>
      <c r="D23" s="200">
        <v>20000</v>
      </c>
      <c r="E23" s="200">
        <v>20000</v>
      </c>
      <c r="F23" s="200">
        <v>21500</v>
      </c>
      <c r="G23" s="200">
        <v>21500</v>
      </c>
      <c r="H23" s="200">
        <v>21500</v>
      </c>
      <c r="I23" s="200">
        <v>21553</v>
      </c>
      <c r="J23" s="200">
        <v>21500</v>
      </c>
      <c r="K23" s="200">
        <v>21500</v>
      </c>
      <c r="L23" s="200">
        <v>21080</v>
      </c>
      <c r="M23" s="200">
        <v>21000</v>
      </c>
      <c r="N23" s="202">
        <f t="shared" si="0"/>
        <v>241133</v>
      </c>
    </row>
    <row r="24" spans="1:14" ht="22.5">
      <c r="A24" s="54" t="s">
        <v>61</v>
      </c>
      <c r="B24" s="227">
        <v>508000</v>
      </c>
      <c r="C24" s="200">
        <v>65000</v>
      </c>
      <c r="D24" s="200">
        <v>66000</v>
      </c>
      <c r="E24" s="200">
        <v>68000</v>
      </c>
      <c r="F24" s="200">
        <v>66000</v>
      </c>
      <c r="G24" s="200">
        <v>65000</v>
      </c>
      <c r="H24" s="200">
        <v>50000</v>
      </c>
      <c r="I24" s="200">
        <v>51159</v>
      </c>
      <c r="J24" s="200">
        <v>59000</v>
      </c>
      <c r="K24" s="200">
        <v>62000</v>
      </c>
      <c r="L24" s="200">
        <v>65000</v>
      </c>
      <c r="M24" s="200">
        <v>65672</v>
      </c>
      <c r="N24" s="202">
        <f t="shared" si="0"/>
        <v>1190831</v>
      </c>
    </row>
    <row r="25" spans="1:14" ht="12.75">
      <c r="A25" s="54" t="s">
        <v>62</v>
      </c>
      <c r="B25" s="227">
        <v>32000</v>
      </c>
      <c r="C25" s="200">
        <v>32000</v>
      </c>
      <c r="D25" s="200">
        <v>31000</v>
      </c>
      <c r="E25" s="200">
        <v>32000</v>
      </c>
      <c r="F25" s="200">
        <v>32000</v>
      </c>
      <c r="G25" s="200">
        <v>32000</v>
      </c>
      <c r="H25" s="200">
        <v>31000</v>
      </c>
      <c r="I25" s="200">
        <v>33200</v>
      </c>
      <c r="J25" s="200">
        <v>32000</v>
      </c>
      <c r="K25" s="200">
        <v>32000</v>
      </c>
      <c r="L25" s="200">
        <v>32100</v>
      </c>
      <c r="M25" s="200">
        <v>32000</v>
      </c>
      <c r="N25" s="202">
        <f t="shared" si="0"/>
        <v>383300</v>
      </c>
    </row>
    <row r="26" spans="1:14" ht="12.75">
      <c r="A26" s="54" t="s">
        <v>68</v>
      </c>
      <c r="B26" s="227"/>
      <c r="C26" s="200"/>
      <c r="D26" s="200">
        <v>4000</v>
      </c>
      <c r="E26" s="200"/>
      <c r="F26" s="200">
        <v>5000</v>
      </c>
      <c r="G26" s="200"/>
      <c r="H26" s="200">
        <v>9600</v>
      </c>
      <c r="I26" s="200"/>
      <c r="J26" s="200">
        <v>7775</v>
      </c>
      <c r="K26" s="200"/>
      <c r="L26" s="200">
        <v>3000</v>
      </c>
      <c r="M26" s="200"/>
      <c r="N26" s="202">
        <f t="shared" si="0"/>
        <v>29375</v>
      </c>
    </row>
    <row r="27" spans="1:14" ht="12.75">
      <c r="A27" s="54" t="s">
        <v>78</v>
      </c>
      <c r="B27" s="227">
        <v>25000</v>
      </c>
      <c r="C27" s="200"/>
      <c r="D27" s="200">
        <v>2000</v>
      </c>
      <c r="E27" s="200">
        <v>5000</v>
      </c>
      <c r="F27" s="200">
        <v>4000</v>
      </c>
      <c r="G27" s="200">
        <v>4000</v>
      </c>
      <c r="H27" s="200">
        <v>4000</v>
      </c>
      <c r="I27" s="200">
        <v>33000</v>
      </c>
      <c r="J27" s="200">
        <v>3000</v>
      </c>
      <c r="K27" s="200">
        <v>3439</v>
      </c>
      <c r="L27" s="200">
        <v>3000</v>
      </c>
      <c r="M27" s="200">
        <v>6000</v>
      </c>
      <c r="N27" s="202">
        <f t="shared" si="0"/>
        <v>92439</v>
      </c>
    </row>
    <row r="28" spans="1:14" ht="12.75">
      <c r="A28" s="54" t="s">
        <v>80</v>
      </c>
      <c r="B28" s="227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2">
        <f t="shared" si="0"/>
        <v>0</v>
      </c>
    </row>
    <row r="29" spans="1:14" ht="12.75">
      <c r="A29" s="54" t="s">
        <v>81</v>
      </c>
      <c r="B29" s="227">
        <v>1036</v>
      </c>
      <c r="C29" s="200">
        <v>1040</v>
      </c>
      <c r="D29" s="200">
        <v>1040</v>
      </c>
      <c r="E29" s="200">
        <v>1035</v>
      </c>
      <c r="F29" s="200">
        <v>1040</v>
      </c>
      <c r="G29" s="200">
        <v>1040</v>
      </c>
      <c r="H29" s="200">
        <v>1036</v>
      </c>
      <c r="I29" s="200">
        <v>1036</v>
      </c>
      <c r="J29" s="200">
        <v>1040</v>
      </c>
      <c r="K29" s="200">
        <v>1040</v>
      </c>
      <c r="L29" s="200">
        <v>1036</v>
      </c>
      <c r="M29" s="200">
        <v>1020</v>
      </c>
      <c r="N29" s="202">
        <f t="shared" si="0"/>
        <v>12439</v>
      </c>
    </row>
    <row r="30" spans="1:14" ht="12.75">
      <c r="A30" s="54" t="s">
        <v>83</v>
      </c>
      <c r="B30" s="227"/>
      <c r="C30" s="200"/>
      <c r="D30" s="200">
        <v>11020</v>
      </c>
      <c r="E30" s="200"/>
      <c r="F30" s="200"/>
      <c r="G30" s="200">
        <v>6300</v>
      </c>
      <c r="H30" s="200"/>
      <c r="I30" s="200"/>
      <c r="J30" s="200">
        <v>6300</v>
      </c>
      <c r="K30" s="200"/>
      <c r="L30" s="200"/>
      <c r="M30" s="200">
        <v>224375</v>
      </c>
      <c r="N30" s="202">
        <f t="shared" si="0"/>
        <v>247995</v>
      </c>
    </row>
    <row r="31" spans="1:14" ht="12.75">
      <c r="A31" s="54" t="s">
        <v>84</v>
      </c>
      <c r="B31" s="227"/>
      <c r="C31" s="200"/>
      <c r="D31" s="200">
        <v>4700</v>
      </c>
      <c r="E31" s="200"/>
      <c r="F31" s="200"/>
      <c r="G31" s="200">
        <v>4650</v>
      </c>
      <c r="H31" s="200"/>
      <c r="I31" s="200"/>
      <c r="J31" s="200">
        <v>4670</v>
      </c>
      <c r="K31" s="200"/>
      <c r="L31" s="200"/>
      <c r="M31" s="200">
        <v>4740</v>
      </c>
      <c r="N31" s="202">
        <f t="shared" si="0"/>
        <v>18760</v>
      </c>
    </row>
    <row r="32" spans="1:14" ht="12.75">
      <c r="A32" s="54" t="s">
        <v>68</v>
      </c>
      <c r="B32" s="227"/>
      <c r="C32" s="200"/>
      <c r="D32" s="200"/>
      <c r="E32" s="200"/>
      <c r="F32" s="200">
        <v>1500</v>
      </c>
      <c r="G32" s="200"/>
      <c r="H32" s="200"/>
      <c r="I32" s="200">
        <v>2004</v>
      </c>
      <c r="J32" s="200"/>
      <c r="K32" s="200">
        <v>2500</v>
      </c>
      <c r="L32" s="200"/>
      <c r="M32" s="200"/>
      <c r="N32" s="202">
        <f t="shared" si="0"/>
        <v>6004</v>
      </c>
    </row>
    <row r="33" spans="1:15" s="47" customFormat="1" ht="13.5" thickBot="1">
      <c r="A33" s="56" t="s">
        <v>118</v>
      </c>
      <c r="B33" s="229">
        <f>SUM(B22:B32)</f>
        <v>640036</v>
      </c>
      <c r="C33" s="230">
        <f aca="true" t="shared" si="2" ref="C33:N33">SUM(C22:C32)</f>
        <v>172040</v>
      </c>
      <c r="D33" s="230">
        <f t="shared" si="2"/>
        <v>222760</v>
      </c>
      <c r="E33" s="230">
        <f t="shared" si="2"/>
        <v>210035</v>
      </c>
      <c r="F33" s="230">
        <f t="shared" si="2"/>
        <v>217040</v>
      </c>
      <c r="G33" s="230">
        <f t="shared" si="2"/>
        <v>220490</v>
      </c>
      <c r="H33" s="230">
        <f t="shared" si="2"/>
        <v>203136</v>
      </c>
      <c r="I33" s="230">
        <f t="shared" si="2"/>
        <v>228328</v>
      </c>
      <c r="J33" s="230">
        <f t="shared" si="2"/>
        <v>221285</v>
      </c>
      <c r="K33" s="230">
        <f t="shared" si="2"/>
        <v>208479</v>
      </c>
      <c r="L33" s="230">
        <f t="shared" si="2"/>
        <v>211216</v>
      </c>
      <c r="M33" s="230">
        <f t="shared" si="2"/>
        <v>440807</v>
      </c>
      <c r="N33" s="231">
        <f t="shared" si="2"/>
        <v>3195652</v>
      </c>
      <c r="O33" s="251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1">
      <selection activeCell="A4" sqref="A4"/>
    </sheetView>
  </sheetViews>
  <sheetFormatPr defaultColWidth="9.140625" defaultRowHeight="12.75"/>
  <cols>
    <col min="1" max="1" width="51.57421875" style="0" customWidth="1"/>
    <col min="2" max="2" width="12.7109375" style="456" customWidth="1"/>
    <col min="3" max="3" width="14.00390625" style="0" customWidth="1"/>
    <col min="4" max="4" width="18.7109375" style="24" customWidth="1"/>
    <col min="5" max="5" width="14.140625" style="0" bestFit="1" customWidth="1"/>
  </cols>
  <sheetData>
    <row r="1" spans="1:4" ht="12.75">
      <c r="A1" s="1"/>
      <c r="B1" s="40"/>
      <c r="C1" s="590" t="s">
        <v>367</v>
      </c>
      <c r="D1" s="590"/>
    </row>
    <row r="2" spans="1:4" ht="17.25" customHeight="1">
      <c r="A2" s="1"/>
      <c r="B2" s="40"/>
      <c r="C2" s="590" t="s">
        <v>605</v>
      </c>
      <c r="D2" s="590"/>
    </row>
    <row r="3" spans="1:4" ht="48.75" customHeight="1">
      <c r="A3" s="5" t="s">
        <v>524</v>
      </c>
      <c r="B3" s="392"/>
      <c r="C3" s="393"/>
      <c r="D3" s="394"/>
    </row>
    <row r="4" spans="1:4" ht="24" customHeight="1">
      <c r="A4" s="5" t="s">
        <v>368</v>
      </c>
      <c r="B4" s="392"/>
      <c r="C4" s="393"/>
      <c r="D4" s="395"/>
    </row>
    <row r="5" spans="1:4" ht="33" customHeight="1" thickBot="1">
      <c r="A5" s="396"/>
      <c r="B5" s="397"/>
      <c r="C5" s="14"/>
      <c r="D5" s="398"/>
    </row>
    <row r="6" spans="1:4" ht="12.75">
      <c r="A6" s="591" t="s">
        <v>16</v>
      </c>
      <c r="B6" s="597" t="s">
        <v>369</v>
      </c>
      <c r="C6" s="591" t="s">
        <v>370</v>
      </c>
      <c r="D6" s="599" t="s">
        <v>371</v>
      </c>
    </row>
    <row r="7" spans="1:4" ht="12.75">
      <c r="A7" s="592"/>
      <c r="B7" s="598"/>
      <c r="C7" s="592"/>
      <c r="D7" s="600"/>
    </row>
    <row r="8" spans="1:4" ht="13.5" thickBot="1">
      <c r="A8" s="592"/>
      <c r="B8" s="598"/>
      <c r="C8" s="593"/>
      <c r="D8" s="600"/>
    </row>
    <row r="9" spans="1:4" ht="18" customHeight="1">
      <c r="A9" s="399" t="s">
        <v>372</v>
      </c>
      <c r="B9" s="400"/>
      <c r="C9" s="401"/>
      <c r="D9" s="402"/>
    </row>
    <row r="10" spans="1:4" ht="39" customHeight="1">
      <c r="A10" s="403" t="s">
        <v>373</v>
      </c>
      <c r="B10" s="404">
        <v>13630</v>
      </c>
      <c r="C10" s="405">
        <v>2769</v>
      </c>
      <c r="D10" s="406">
        <f>(B10*C10)</f>
        <v>37741470</v>
      </c>
    </row>
    <row r="11" spans="1:4" ht="17.25" customHeight="1">
      <c r="A11" s="407" t="s">
        <v>374</v>
      </c>
      <c r="B11" s="408"/>
      <c r="C11" s="409"/>
      <c r="D11" s="406"/>
    </row>
    <row r="12" spans="1:4" ht="12.75">
      <c r="A12" s="410" t="s">
        <v>375</v>
      </c>
      <c r="B12" s="408"/>
      <c r="C12" s="409"/>
      <c r="D12" s="406"/>
    </row>
    <row r="13" spans="1:4" ht="12.75">
      <c r="A13" s="410" t="s">
        <v>376</v>
      </c>
      <c r="B13" s="408">
        <v>1</v>
      </c>
      <c r="C13" s="409">
        <v>3000000</v>
      </c>
      <c r="D13" s="406">
        <f>(B13*C13)</f>
        <v>3000000</v>
      </c>
    </row>
    <row r="14" spans="1:4" ht="12.75">
      <c r="A14" s="410" t="s">
        <v>377</v>
      </c>
      <c r="B14" s="408">
        <v>10261</v>
      </c>
      <c r="C14" s="409">
        <v>276</v>
      </c>
      <c r="D14" s="406">
        <f>(B14*C14)</f>
        <v>2832036</v>
      </c>
    </row>
    <row r="15" spans="1:4" ht="12.75">
      <c r="A15" s="410" t="s">
        <v>378</v>
      </c>
      <c r="B15" s="408">
        <v>281</v>
      </c>
      <c r="C15" s="409">
        <v>28600</v>
      </c>
      <c r="D15" s="406">
        <f>(B15*C15)</f>
        <v>8036600</v>
      </c>
    </row>
    <row r="16" spans="1:4" ht="12.75">
      <c r="A16" s="410" t="s">
        <v>379</v>
      </c>
      <c r="B16" s="408"/>
      <c r="C16" s="409"/>
      <c r="D16" s="406"/>
    </row>
    <row r="17" spans="1:4" ht="12.75">
      <c r="A17" s="410" t="s">
        <v>380</v>
      </c>
      <c r="B17" s="408">
        <v>20936</v>
      </c>
      <c r="C17" s="409">
        <v>56</v>
      </c>
      <c r="D17" s="406">
        <f>(B17*C17)</f>
        <v>1172416</v>
      </c>
    </row>
    <row r="18" spans="1:4" ht="12.75">
      <c r="A18" s="410" t="s">
        <v>381</v>
      </c>
      <c r="B18" s="408">
        <v>176</v>
      </c>
      <c r="C18" s="409">
        <v>7729</v>
      </c>
      <c r="D18" s="406">
        <f>(B18*C18)</f>
        <v>1360304</v>
      </c>
    </row>
    <row r="19" spans="1:4" ht="15" customHeight="1">
      <c r="A19" s="407" t="s">
        <v>382</v>
      </c>
      <c r="B19" s="408">
        <v>63</v>
      </c>
      <c r="C19" s="409">
        <v>2612</v>
      </c>
      <c r="D19" s="406">
        <f>(B19*C19)</f>
        <v>164556</v>
      </c>
    </row>
    <row r="20" spans="1:4" ht="16.5" customHeight="1">
      <c r="A20" s="407" t="s">
        <v>383</v>
      </c>
      <c r="B20" s="408"/>
      <c r="C20" s="409"/>
      <c r="D20" s="406">
        <v>94387750</v>
      </c>
    </row>
    <row r="21" spans="1:4" ht="15.75" customHeight="1">
      <c r="A21" s="407" t="s">
        <v>384</v>
      </c>
      <c r="B21" s="408"/>
      <c r="C21" s="409"/>
      <c r="D21" s="406"/>
    </row>
    <row r="22" spans="1:4" ht="17.25" customHeight="1">
      <c r="A22" s="407" t="s">
        <v>565</v>
      </c>
      <c r="B22" s="408"/>
      <c r="C22" s="409"/>
      <c r="D22" s="406"/>
    </row>
    <row r="23" spans="1:4" ht="12.75">
      <c r="A23" s="410" t="s">
        <v>385</v>
      </c>
      <c r="B23" s="408"/>
      <c r="C23" s="409"/>
      <c r="D23" s="406"/>
    </row>
    <row r="24" spans="1:4" ht="12.75">
      <c r="A24" s="411" t="s">
        <v>386</v>
      </c>
      <c r="B24" s="408">
        <v>394</v>
      </c>
      <c r="C24" s="409"/>
      <c r="D24" s="406">
        <v>49976667</v>
      </c>
    </row>
    <row r="25" spans="1:4" ht="12.75">
      <c r="A25" s="410" t="s">
        <v>387</v>
      </c>
      <c r="B25" s="408"/>
      <c r="C25" s="409"/>
      <c r="D25" s="406"/>
    </row>
    <row r="26" spans="1:4" ht="12.75">
      <c r="A26" s="411" t="s">
        <v>388</v>
      </c>
      <c r="B26" s="408">
        <v>233</v>
      </c>
      <c r="C26" s="409"/>
      <c r="D26" s="406">
        <v>20836667</v>
      </c>
    </row>
    <row r="27" spans="1:4" ht="12.75">
      <c r="A27" s="411" t="s">
        <v>389</v>
      </c>
      <c r="B27" s="408">
        <v>120</v>
      </c>
      <c r="C27" s="409"/>
      <c r="D27" s="406">
        <v>10966667</v>
      </c>
    </row>
    <row r="28" spans="1:4" ht="12.75">
      <c r="A28" s="411" t="s">
        <v>390</v>
      </c>
      <c r="B28" s="408">
        <v>111</v>
      </c>
      <c r="C28" s="409"/>
      <c r="D28" s="406">
        <v>11436667</v>
      </c>
    </row>
    <row r="29" spans="1:4" ht="12.75">
      <c r="A29" s="411" t="s">
        <v>391</v>
      </c>
      <c r="B29" s="408">
        <v>211</v>
      </c>
      <c r="C29" s="409"/>
      <c r="D29" s="406">
        <v>22246667</v>
      </c>
    </row>
    <row r="30" spans="1:4" ht="12.75">
      <c r="A30" s="411" t="s">
        <v>566</v>
      </c>
      <c r="B30" s="408">
        <v>222</v>
      </c>
      <c r="C30" s="409"/>
      <c r="D30" s="406">
        <v>26633333</v>
      </c>
    </row>
    <row r="31" spans="1:4" ht="12.75">
      <c r="A31" s="410" t="s">
        <v>392</v>
      </c>
      <c r="B31" s="408"/>
      <c r="C31" s="409"/>
      <c r="D31" s="406"/>
    </row>
    <row r="32" spans="1:4" ht="12.75">
      <c r="A32" s="411" t="s">
        <v>393</v>
      </c>
      <c r="B32" s="408">
        <v>461</v>
      </c>
      <c r="C32" s="409"/>
      <c r="D32" s="406">
        <v>60160000</v>
      </c>
    </row>
    <row r="33" spans="1:4" ht="12.75">
      <c r="A33" s="411" t="s">
        <v>567</v>
      </c>
      <c r="B33" s="408">
        <v>246</v>
      </c>
      <c r="C33" s="409"/>
      <c r="D33" s="406">
        <v>37913333</v>
      </c>
    </row>
    <row r="34" spans="1:4" ht="12.75">
      <c r="A34" s="411" t="s">
        <v>568</v>
      </c>
      <c r="B34" s="408">
        <v>28</v>
      </c>
      <c r="C34" s="409"/>
      <c r="D34" s="406">
        <v>4700000</v>
      </c>
    </row>
    <row r="35" spans="1:4" ht="12.75">
      <c r="A35" s="410" t="s">
        <v>394</v>
      </c>
      <c r="B35" s="408"/>
      <c r="C35" s="409"/>
      <c r="D35" s="406"/>
    </row>
    <row r="36" spans="1:4" ht="32.25" customHeight="1">
      <c r="A36" s="412" t="s">
        <v>569</v>
      </c>
      <c r="B36" s="408">
        <v>274</v>
      </c>
      <c r="C36" s="409"/>
      <c r="D36" s="406">
        <v>31176667</v>
      </c>
    </row>
    <row r="37" spans="1:4" ht="12.75">
      <c r="A37" s="413" t="s">
        <v>395</v>
      </c>
      <c r="B37" s="408"/>
      <c r="C37" s="409"/>
      <c r="D37" s="406"/>
    </row>
    <row r="38" spans="1:4" ht="12.75">
      <c r="A38" s="412" t="s">
        <v>396</v>
      </c>
      <c r="B38" s="408">
        <v>130</v>
      </c>
      <c r="C38" s="409"/>
      <c r="D38" s="406">
        <v>4386667</v>
      </c>
    </row>
    <row r="39" spans="1:4" ht="12.75">
      <c r="A39" s="413" t="s">
        <v>397</v>
      </c>
      <c r="B39" s="408"/>
      <c r="C39" s="409"/>
      <c r="D39" s="406"/>
    </row>
    <row r="40" spans="1:4" ht="12.75">
      <c r="A40" s="412" t="s">
        <v>398</v>
      </c>
      <c r="B40" s="408">
        <v>102</v>
      </c>
      <c r="C40" s="409"/>
      <c r="D40" s="406">
        <v>8303333</v>
      </c>
    </row>
    <row r="41" spans="1:4" ht="12.75">
      <c r="A41" s="413" t="s">
        <v>399</v>
      </c>
      <c r="B41" s="408"/>
      <c r="C41" s="409"/>
      <c r="D41" s="406"/>
    </row>
    <row r="42" spans="1:4" ht="12.75">
      <c r="A42" s="412" t="s">
        <v>400</v>
      </c>
      <c r="B42" s="408">
        <v>270</v>
      </c>
      <c r="C42" s="409"/>
      <c r="D42" s="406">
        <v>4073333</v>
      </c>
    </row>
    <row r="43" spans="1:4" ht="12.75">
      <c r="A43" s="412" t="s">
        <v>401</v>
      </c>
      <c r="B43" s="408">
        <v>59</v>
      </c>
      <c r="C43" s="409"/>
      <c r="D43" s="406">
        <v>626667</v>
      </c>
    </row>
    <row r="44" spans="1:4" ht="12.75">
      <c r="A44" s="412" t="s">
        <v>570</v>
      </c>
      <c r="B44" s="408">
        <v>115</v>
      </c>
      <c r="C44" s="409"/>
      <c r="D44" s="406">
        <v>2350000</v>
      </c>
    </row>
    <row r="45" spans="1:4" ht="16.5" customHeight="1">
      <c r="A45" s="407" t="s">
        <v>571</v>
      </c>
      <c r="B45" s="408"/>
      <c r="C45" s="409"/>
      <c r="D45" s="406"/>
    </row>
    <row r="46" spans="1:4" ht="12.75">
      <c r="A46" s="410" t="s">
        <v>402</v>
      </c>
      <c r="B46" s="408"/>
      <c r="C46" s="409"/>
      <c r="D46" s="406"/>
    </row>
    <row r="47" spans="1:5" ht="13.5" thickBot="1">
      <c r="A47" s="411" t="s">
        <v>403</v>
      </c>
      <c r="B47" s="408">
        <v>400</v>
      </c>
      <c r="C47" s="414"/>
      <c r="D47" s="406">
        <v>25380000</v>
      </c>
      <c r="E47" s="415"/>
    </row>
    <row r="48" spans="1:4" ht="0.75" customHeight="1" hidden="1" thickBot="1">
      <c r="A48" s="416"/>
      <c r="B48" s="417"/>
      <c r="C48" s="418"/>
      <c r="D48" s="419"/>
    </row>
    <row r="49" spans="1:4" ht="12.75" customHeight="1" hidden="1" thickBot="1">
      <c r="A49" s="416"/>
      <c r="B49" s="417"/>
      <c r="C49" s="418"/>
      <c r="D49" s="419"/>
    </row>
    <row r="50" spans="1:4" ht="12.75">
      <c r="A50" s="591" t="s">
        <v>16</v>
      </c>
      <c r="B50" s="594" t="s">
        <v>369</v>
      </c>
      <c r="C50" s="591" t="s">
        <v>370</v>
      </c>
      <c r="D50" s="591" t="s">
        <v>371</v>
      </c>
    </row>
    <row r="51" spans="1:4" ht="12.75">
      <c r="A51" s="592"/>
      <c r="B51" s="595"/>
      <c r="C51" s="592"/>
      <c r="D51" s="592"/>
    </row>
    <row r="52" spans="1:4" ht="14.25" customHeight="1" thickBot="1">
      <c r="A52" s="593"/>
      <c r="B52" s="596"/>
      <c r="C52" s="593"/>
      <c r="D52" s="593"/>
    </row>
    <row r="53" spans="1:4" ht="14.25" customHeight="1">
      <c r="A53" s="420" t="s">
        <v>387</v>
      </c>
      <c r="B53" s="421"/>
      <c r="C53" s="422"/>
      <c r="D53" s="406"/>
    </row>
    <row r="54" spans="1:4" ht="14.25" customHeight="1">
      <c r="A54" s="411" t="s">
        <v>388</v>
      </c>
      <c r="B54" s="408">
        <v>218</v>
      </c>
      <c r="C54" s="409"/>
      <c r="D54" s="406">
        <v>9791667</v>
      </c>
    </row>
    <row r="55" spans="1:4" ht="14.25" customHeight="1">
      <c r="A55" s="411" t="s">
        <v>389</v>
      </c>
      <c r="B55" s="408">
        <v>121</v>
      </c>
      <c r="C55" s="409"/>
      <c r="D55" s="406">
        <v>5483333</v>
      </c>
    </row>
    <row r="56" spans="1:4" ht="14.25" customHeight="1">
      <c r="A56" s="423" t="s">
        <v>404</v>
      </c>
      <c r="B56" s="421">
        <v>120</v>
      </c>
      <c r="C56" s="422"/>
      <c r="D56" s="406">
        <v>6188333</v>
      </c>
    </row>
    <row r="57" spans="1:4" ht="14.25" customHeight="1">
      <c r="A57" s="411" t="s">
        <v>405</v>
      </c>
      <c r="B57" s="408">
        <v>211</v>
      </c>
      <c r="C57" s="409"/>
      <c r="D57" s="406">
        <v>11123333</v>
      </c>
    </row>
    <row r="58" spans="1:4" ht="14.25" customHeight="1">
      <c r="A58" s="423" t="s">
        <v>572</v>
      </c>
      <c r="B58" s="408">
        <v>224</v>
      </c>
      <c r="C58" s="409"/>
      <c r="D58" s="406">
        <v>13395000</v>
      </c>
    </row>
    <row r="59" spans="1:4" ht="14.25" customHeight="1">
      <c r="A59" s="410" t="s">
        <v>392</v>
      </c>
      <c r="B59" s="408"/>
      <c r="C59" s="409"/>
      <c r="D59" s="194"/>
    </row>
    <row r="60" spans="1:4" ht="14.25" customHeight="1">
      <c r="A60" s="424" t="s">
        <v>406</v>
      </c>
      <c r="B60" s="425">
        <v>476</v>
      </c>
      <c r="C60" s="426"/>
      <c r="D60" s="427">
        <v>31020000</v>
      </c>
    </row>
    <row r="61" spans="1:4" ht="14.25" customHeight="1">
      <c r="A61" s="411" t="s">
        <v>573</v>
      </c>
      <c r="B61" s="408">
        <v>244</v>
      </c>
      <c r="C61" s="428"/>
      <c r="D61" s="429">
        <v>18878333</v>
      </c>
    </row>
    <row r="62" spans="1:4" ht="14.25" customHeight="1">
      <c r="A62" s="420" t="s">
        <v>394</v>
      </c>
      <c r="B62" s="421"/>
      <c r="C62" s="428"/>
      <c r="D62" s="406"/>
    </row>
    <row r="63" spans="1:4" ht="27" customHeight="1">
      <c r="A63" s="412" t="s">
        <v>569</v>
      </c>
      <c r="B63" s="408">
        <v>242</v>
      </c>
      <c r="C63" s="409"/>
      <c r="D63" s="194">
        <v>13708333</v>
      </c>
    </row>
    <row r="64" spans="1:4" ht="17.25" customHeight="1">
      <c r="A64" s="413" t="s">
        <v>395</v>
      </c>
      <c r="B64" s="408"/>
      <c r="C64" s="409"/>
      <c r="D64" s="406"/>
    </row>
    <row r="65" spans="1:4" ht="12.75">
      <c r="A65" s="412" t="s">
        <v>396</v>
      </c>
      <c r="B65" s="408">
        <v>100</v>
      </c>
      <c r="C65" s="409"/>
      <c r="D65" s="406">
        <v>3525000</v>
      </c>
    </row>
    <row r="66" spans="1:4" ht="16.5" customHeight="1">
      <c r="A66" s="413" t="s">
        <v>397</v>
      </c>
      <c r="B66" s="408"/>
      <c r="C66" s="409"/>
      <c r="D66" s="406"/>
    </row>
    <row r="67" spans="1:4" ht="12.75">
      <c r="A67" s="412" t="s">
        <v>398</v>
      </c>
      <c r="B67" s="408">
        <v>100</v>
      </c>
      <c r="C67" s="409"/>
      <c r="D67" s="406">
        <v>9556667</v>
      </c>
    </row>
    <row r="68" spans="1:4" ht="17.25" customHeight="1">
      <c r="A68" s="413" t="s">
        <v>399</v>
      </c>
      <c r="B68" s="408"/>
      <c r="C68" s="409"/>
      <c r="D68" s="406"/>
    </row>
    <row r="69" spans="1:4" ht="12.75">
      <c r="A69" s="412" t="s">
        <v>407</v>
      </c>
      <c r="B69" s="408">
        <v>306</v>
      </c>
      <c r="C69" s="409"/>
      <c r="D69" s="406">
        <v>2271667</v>
      </c>
    </row>
    <row r="70" spans="1:4" ht="12.75">
      <c r="A70" s="412" t="s">
        <v>408</v>
      </c>
      <c r="B70" s="408">
        <v>59</v>
      </c>
      <c r="C70" s="409"/>
      <c r="D70" s="406">
        <v>313333</v>
      </c>
    </row>
    <row r="71" spans="1:4" ht="12.75">
      <c r="A71" s="412" t="s">
        <v>570</v>
      </c>
      <c r="B71" s="408">
        <v>97</v>
      </c>
      <c r="C71" s="409"/>
      <c r="D71" s="406">
        <v>940000</v>
      </c>
    </row>
    <row r="72" spans="1:4" ht="18" customHeight="1">
      <c r="A72" s="430" t="s">
        <v>409</v>
      </c>
      <c r="B72" s="408"/>
      <c r="C72" s="409"/>
      <c r="D72" s="406"/>
    </row>
    <row r="73" spans="1:4" ht="12.75">
      <c r="A73" s="407" t="s">
        <v>565</v>
      </c>
      <c r="B73" s="408"/>
      <c r="C73" s="409"/>
      <c r="D73" s="406"/>
    </row>
    <row r="74" spans="1:4" ht="12.75">
      <c r="A74" s="431" t="s">
        <v>410</v>
      </c>
      <c r="B74" s="408"/>
      <c r="C74" s="409"/>
      <c r="D74" s="406"/>
    </row>
    <row r="75" spans="1:4" ht="12.75">
      <c r="A75" s="412" t="s">
        <v>411</v>
      </c>
      <c r="B75" s="432">
        <v>141.333333</v>
      </c>
      <c r="C75" s="409">
        <v>35000</v>
      </c>
      <c r="D75" s="406">
        <f aca="true" t="shared" si="0" ref="D75:D90">(B75*C75)</f>
        <v>4946666.655</v>
      </c>
    </row>
    <row r="76" spans="1:4" ht="12.75">
      <c r="A76" s="412" t="s">
        <v>412</v>
      </c>
      <c r="B76" s="432">
        <v>43.33333</v>
      </c>
      <c r="C76" s="409">
        <v>35000</v>
      </c>
      <c r="D76" s="406">
        <f t="shared" si="0"/>
        <v>1516666.5499999998</v>
      </c>
    </row>
    <row r="77" spans="1:4" ht="26.25" customHeight="1">
      <c r="A77" s="412" t="s">
        <v>413</v>
      </c>
      <c r="B77" s="432">
        <v>2.666666</v>
      </c>
      <c r="C77" s="409">
        <v>98000</v>
      </c>
      <c r="D77" s="406">
        <f t="shared" si="0"/>
        <v>261333.268</v>
      </c>
    </row>
    <row r="78" spans="1:4" ht="24.75" customHeight="1">
      <c r="A78" s="412" t="s">
        <v>414</v>
      </c>
      <c r="B78" s="432">
        <v>74.666667</v>
      </c>
      <c r="C78" s="409">
        <v>137200</v>
      </c>
      <c r="D78" s="406">
        <f t="shared" si="0"/>
        <v>10244266.7124</v>
      </c>
    </row>
    <row r="79" spans="1:4" ht="12.75">
      <c r="A79" s="412" t="s">
        <v>415</v>
      </c>
      <c r="B79" s="432">
        <v>57.33333</v>
      </c>
      <c r="C79" s="409">
        <v>58800</v>
      </c>
      <c r="D79" s="406">
        <f t="shared" si="0"/>
        <v>3371199.804</v>
      </c>
    </row>
    <row r="80" spans="1:4" ht="12.75">
      <c r="A80" s="412" t="s">
        <v>416</v>
      </c>
      <c r="B80" s="432">
        <v>27.33333</v>
      </c>
      <c r="C80" s="409">
        <v>19600</v>
      </c>
      <c r="D80" s="406">
        <f t="shared" si="0"/>
        <v>535733.268</v>
      </c>
    </row>
    <row r="81" spans="1:4" ht="28.5" customHeight="1">
      <c r="A81" s="412" t="s">
        <v>417</v>
      </c>
      <c r="B81" s="432">
        <v>2</v>
      </c>
      <c r="C81" s="409">
        <v>224000</v>
      </c>
      <c r="D81" s="406">
        <f t="shared" si="0"/>
        <v>448000</v>
      </c>
    </row>
    <row r="82" spans="1:4" ht="26.25" customHeight="1">
      <c r="A82" s="413" t="s">
        <v>418</v>
      </c>
      <c r="B82" s="432">
        <v>3.33333</v>
      </c>
      <c r="C82" s="409">
        <v>134400</v>
      </c>
      <c r="D82" s="406">
        <f t="shared" si="0"/>
        <v>447999.552</v>
      </c>
    </row>
    <row r="83" spans="1:4" ht="37.5" customHeight="1">
      <c r="A83" s="413" t="s">
        <v>419</v>
      </c>
      <c r="B83" s="432">
        <v>3.3333333</v>
      </c>
      <c r="C83" s="409">
        <v>358400</v>
      </c>
      <c r="D83" s="406">
        <f t="shared" si="0"/>
        <v>1194666.65472</v>
      </c>
    </row>
    <row r="84" spans="1:4" ht="43.5" customHeight="1">
      <c r="A84" s="412" t="s">
        <v>420</v>
      </c>
      <c r="B84" s="432">
        <v>30.6666667</v>
      </c>
      <c r="C84" s="409">
        <v>179200</v>
      </c>
      <c r="D84" s="406">
        <f t="shared" si="0"/>
        <v>5495466.6726400005</v>
      </c>
    </row>
    <row r="85" spans="1:4" ht="47.25" customHeight="1">
      <c r="A85" s="412" t="s">
        <v>574</v>
      </c>
      <c r="B85" s="432">
        <v>3.333333</v>
      </c>
      <c r="C85" s="409">
        <v>134400</v>
      </c>
      <c r="D85" s="406">
        <f t="shared" si="0"/>
        <v>447999.9552</v>
      </c>
    </row>
    <row r="86" spans="1:4" ht="18" customHeight="1">
      <c r="A86" s="412" t="s">
        <v>421</v>
      </c>
      <c r="B86" s="432">
        <v>57.333333</v>
      </c>
      <c r="C86" s="409">
        <v>40000</v>
      </c>
      <c r="D86" s="406">
        <f t="shared" si="0"/>
        <v>2293333.3200000003</v>
      </c>
    </row>
    <row r="87" spans="1:4" ht="24.75" customHeight="1">
      <c r="A87" s="412" t="s">
        <v>575</v>
      </c>
      <c r="B87" s="432">
        <v>99.33333</v>
      </c>
      <c r="C87" s="409">
        <v>64000</v>
      </c>
      <c r="D87" s="406">
        <f t="shared" si="0"/>
        <v>6357333.12</v>
      </c>
    </row>
    <row r="88" spans="1:4" ht="12.75">
      <c r="A88" s="412" t="s">
        <v>576</v>
      </c>
      <c r="B88" s="432">
        <v>17.33333</v>
      </c>
      <c r="C88" s="409">
        <v>64000</v>
      </c>
      <c r="D88" s="406">
        <f t="shared" si="0"/>
        <v>1109333.12</v>
      </c>
    </row>
    <row r="89" spans="1:4" ht="15.75" customHeight="1">
      <c r="A89" s="412" t="s">
        <v>422</v>
      </c>
      <c r="B89" s="432">
        <v>86.666667</v>
      </c>
      <c r="C89" s="409">
        <v>44900</v>
      </c>
      <c r="D89" s="406">
        <f t="shared" si="0"/>
        <v>3891333.3483</v>
      </c>
    </row>
    <row r="90" spans="1:4" ht="16.5" customHeight="1" thickBot="1">
      <c r="A90" s="433" t="s">
        <v>423</v>
      </c>
      <c r="B90" s="434">
        <v>222</v>
      </c>
      <c r="C90" s="435">
        <v>15300</v>
      </c>
      <c r="D90" s="406">
        <f t="shared" si="0"/>
        <v>3396600</v>
      </c>
    </row>
    <row r="91" spans="1:4" ht="16.5" customHeight="1">
      <c r="A91" s="584" t="s">
        <v>16</v>
      </c>
      <c r="B91" s="587" t="s">
        <v>369</v>
      </c>
      <c r="C91" s="584" t="s">
        <v>370</v>
      </c>
      <c r="D91" s="584" t="s">
        <v>371</v>
      </c>
    </row>
    <row r="92" spans="1:4" ht="15" customHeight="1">
      <c r="A92" s="585"/>
      <c r="B92" s="588"/>
      <c r="C92" s="585"/>
      <c r="D92" s="585"/>
    </row>
    <row r="93" spans="1:4" ht="16.5" customHeight="1" thickBot="1">
      <c r="A93" s="586"/>
      <c r="B93" s="589"/>
      <c r="C93" s="586"/>
      <c r="D93" s="586"/>
    </row>
    <row r="94" spans="1:4" ht="15.75" customHeight="1">
      <c r="A94" s="407" t="s">
        <v>571</v>
      </c>
      <c r="B94" s="408"/>
      <c r="C94" s="409"/>
      <c r="D94" s="569"/>
    </row>
    <row r="95" spans="1:4" ht="15.75" customHeight="1">
      <c r="A95" s="413" t="s">
        <v>410</v>
      </c>
      <c r="B95" s="408"/>
      <c r="C95" s="409"/>
      <c r="D95" s="570"/>
    </row>
    <row r="96" spans="1:4" ht="17.25" customHeight="1">
      <c r="A96" s="412" t="s">
        <v>411</v>
      </c>
      <c r="B96" s="432">
        <v>67.333333</v>
      </c>
      <c r="C96" s="409">
        <v>35000</v>
      </c>
      <c r="D96" s="406">
        <f aca="true" t="shared" si="1" ref="D96:D112">(B96*C96)</f>
        <v>2356666.655</v>
      </c>
    </row>
    <row r="97" spans="1:4" ht="21.75" customHeight="1">
      <c r="A97" s="412" t="s">
        <v>424</v>
      </c>
      <c r="B97" s="432">
        <v>19.33333</v>
      </c>
      <c r="C97" s="409">
        <v>35000</v>
      </c>
      <c r="D97" s="406">
        <f t="shared" si="1"/>
        <v>676666.55</v>
      </c>
    </row>
    <row r="98" spans="1:4" ht="28.5" customHeight="1">
      <c r="A98" s="412" t="s">
        <v>414</v>
      </c>
      <c r="B98" s="436">
        <v>36.33333</v>
      </c>
      <c r="C98" s="426">
        <v>137200</v>
      </c>
      <c r="D98" s="406">
        <f t="shared" si="1"/>
        <v>4984932.875999999</v>
      </c>
    </row>
    <row r="99" spans="1:4" ht="19.5" customHeight="1">
      <c r="A99" s="412" t="s">
        <v>415</v>
      </c>
      <c r="B99" s="437">
        <v>26.33333</v>
      </c>
      <c r="C99" s="438">
        <v>58800</v>
      </c>
      <c r="D99" s="406">
        <f t="shared" si="1"/>
        <v>1548399.804</v>
      </c>
    </row>
    <row r="100" spans="1:4" ht="17.25" customHeight="1">
      <c r="A100" s="439" t="s">
        <v>416</v>
      </c>
      <c r="B100" s="440">
        <v>14.666667</v>
      </c>
      <c r="C100" s="571">
        <v>19600</v>
      </c>
      <c r="D100" s="406">
        <f t="shared" si="1"/>
        <v>287466.6732</v>
      </c>
    </row>
    <row r="101" spans="1:4" ht="28.5" customHeight="1">
      <c r="A101" s="412" t="s">
        <v>417</v>
      </c>
      <c r="B101" s="432">
        <v>0.333333</v>
      </c>
      <c r="C101" s="409">
        <v>224000</v>
      </c>
      <c r="D101" s="406">
        <f t="shared" si="1"/>
        <v>74666.592</v>
      </c>
    </row>
    <row r="102" spans="1:4" ht="28.5" customHeight="1">
      <c r="A102" s="413" t="s">
        <v>418</v>
      </c>
      <c r="B102" s="432">
        <v>1.666667</v>
      </c>
      <c r="C102" s="409">
        <v>134400</v>
      </c>
      <c r="D102" s="406">
        <f t="shared" si="1"/>
        <v>224000.04479999997</v>
      </c>
    </row>
    <row r="103" spans="1:4" ht="28.5" customHeight="1">
      <c r="A103" s="413" t="s">
        <v>419</v>
      </c>
      <c r="B103" s="441">
        <v>1.333333</v>
      </c>
      <c r="C103" s="409">
        <v>358400</v>
      </c>
      <c r="D103" s="406">
        <f t="shared" si="1"/>
        <v>477866.54720000003</v>
      </c>
    </row>
    <row r="104" spans="1:4" ht="32.25" customHeight="1">
      <c r="A104" s="412" t="s">
        <v>577</v>
      </c>
      <c r="B104" s="442">
        <v>6</v>
      </c>
      <c r="C104" s="438">
        <v>179200</v>
      </c>
      <c r="D104" s="406">
        <f t="shared" si="1"/>
        <v>1075200</v>
      </c>
    </row>
    <row r="105" spans="1:4" ht="45.75" customHeight="1">
      <c r="A105" s="443" t="s">
        <v>578</v>
      </c>
      <c r="B105" s="432">
        <v>11</v>
      </c>
      <c r="C105" s="444">
        <v>156800</v>
      </c>
      <c r="D105" s="406">
        <f t="shared" si="1"/>
        <v>1724800</v>
      </c>
    </row>
    <row r="106" spans="1:4" ht="15.75" customHeight="1">
      <c r="A106" s="412" t="s">
        <v>421</v>
      </c>
      <c r="B106" s="445">
        <v>29.33333</v>
      </c>
      <c r="C106" s="409">
        <v>40000</v>
      </c>
      <c r="D106" s="406">
        <f t="shared" si="1"/>
        <v>1173333.2</v>
      </c>
    </row>
    <row r="107" spans="1:4" ht="25.5">
      <c r="A107" s="412" t="s">
        <v>579</v>
      </c>
      <c r="B107" s="432">
        <v>59</v>
      </c>
      <c r="C107" s="409">
        <v>64000</v>
      </c>
      <c r="D107" s="406">
        <f t="shared" si="1"/>
        <v>3776000</v>
      </c>
    </row>
    <row r="108" spans="1:4" ht="12.75">
      <c r="A108" s="412" t="s">
        <v>576</v>
      </c>
      <c r="B108" s="432">
        <v>8.6666667</v>
      </c>
      <c r="C108" s="409">
        <v>64000</v>
      </c>
      <c r="D108" s="406">
        <f t="shared" si="1"/>
        <v>554666.6688</v>
      </c>
    </row>
    <row r="109" spans="1:4" ht="15.75" customHeight="1">
      <c r="A109" s="412" t="s">
        <v>423</v>
      </c>
      <c r="B109" s="432">
        <v>103.3333333</v>
      </c>
      <c r="C109" s="409">
        <v>15300</v>
      </c>
      <c r="D109" s="406">
        <f t="shared" si="1"/>
        <v>1580999.99949</v>
      </c>
    </row>
    <row r="110" spans="1:4" ht="15.75" customHeight="1">
      <c r="A110" s="412" t="s">
        <v>580</v>
      </c>
      <c r="B110" s="432">
        <v>126</v>
      </c>
      <c r="C110" s="409">
        <v>6000</v>
      </c>
      <c r="D110" s="406">
        <f t="shared" si="1"/>
        <v>756000</v>
      </c>
    </row>
    <row r="111" spans="1:4" ht="15.75" customHeight="1">
      <c r="A111" s="412" t="s">
        <v>581</v>
      </c>
      <c r="B111" s="432">
        <v>116</v>
      </c>
      <c r="C111" s="409">
        <v>6000</v>
      </c>
      <c r="D111" s="406">
        <f t="shared" si="1"/>
        <v>696000</v>
      </c>
    </row>
    <row r="112" spans="1:4" ht="15.75" customHeight="1">
      <c r="A112" s="412" t="s">
        <v>582</v>
      </c>
      <c r="B112" s="432">
        <v>1587</v>
      </c>
      <c r="C112" s="409">
        <v>1750</v>
      </c>
      <c r="D112" s="406">
        <f t="shared" si="1"/>
        <v>2777250</v>
      </c>
    </row>
    <row r="113" spans="1:4" ht="18.75" customHeight="1">
      <c r="A113" s="407" t="s">
        <v>425</v>
      </c>
      <c r="B113" s="408"/>
      <c r="C113" s="409"/>
      <c r="D113" s="406"/>
    </row>
    <row r="114" spans="1:4" ht="15.75" customHeight="1">
      <c r="A114" s="412" t="s">
        <v>426</v>
      </c>
      <c r="B114" s="432">
        <v>879</v>
      </c>
      <c r="C114" s="409">
        <v>68000</v>
      </c>
      <c r="D114" s="406">
        <f>(B114*C114)</f>
        <v>59772000</v>
      </c>
    </row>
    <row r="115" spans="1:4" ht="15" customHeight="1">
      <c r="A115" s="412" t="s">
        <v>583</v>
      </c>
      <c r="B115" s="432">
        <v>1082</v>
      </c>
      <c r="C115" s="409">
        <v>12000</v>
      </c>
      <c r="D115" s="406">
        <f>(B115*C115)</f>
        <v>12984000</v>
      </c>
    </row>
    <row r="116" spans="1:4" ht="15" customHeight="1" thickBot="1">
      <c r="A116" s="446" t="s">
        <v>427</v>
      </c>
      <c r="B116" s="436">
        <v>68</v>
      </c>
      <c r="C116" s="447">
        <v>165000</v>
      </c>
      <c r="D116" s="406">
        <f>(B116*C116)</f>
        <v>11220000</v>
      </c>
    </row>
    <row r="117" spans="1:4" ht="20.25" customHeight="1" thickBot="1">
      <c r="A117" s="448" t="s">
        <v>428</v>
      </c>
      <c r="B117" s="449"/>
      <c r="C117" s="449"/>
      <c r="D117" s="572">
        <v>750735650</v>
      </c>
    </row>
    <row r="118" spans="1:4" ht="13.5" customHeight="1" hidden="1" thickBot="1">
      <c r="A118" s="410" t="s">
        <v>429</v>
      </c>
      <c r="B118" s="408"/>
      <c r="C118" s="409"/>
      <c r="D118" s="406"/>
    </row>
    <row r="119" spans="1:4" ht="13.5" customHeight="1">
      <c r="A119" s="407" t="s">
        <v>565</v>
      </c>
      <c r="B119" s="408"/>
      <c r="C119" s="409"/>
      <c r="D119" s="406"/>
    </row>
    <row r="120" spans="1:4" ht="16.5" customHeight="1">
      <c r="A120" s="410" t="s">
        <v>430</v>
      </c>
      <c r="B120" s="432">
        <v>6</v>
      </c>
      <c r="C120" s="409">
        <v>1200000</v>
      </c>
      <c r="D120" s="194">
        <f>(B120*C120)</f>
        <v>7200000</v>
      </c>
    </row>
    <row r="121" spans="1:4" ht="25.5">
      <c r="A121" s="573" t="s">
        <v>584</v>
      </c>
      <c r="B121" s="432">
        <v>152.6666667</v>
      </c>
      <c r="C121" s="409">
        <v>10500</v>
      </c>
      <c r="D121" s="194">
        <f>(B121*C121)</f>
        <v>1603000.00035</v>
      </c>
    </row>
    <row r="122" spans="1:4" ht="12.75">
      <c r="A122" s="301" t="s">
        <v>585</v>
      </c>
      <c r="B122" s="436">
        <v>52.666667</v>
      </c>
      <c r="C122" s="426">
        <v>26000</v>
      </c>
      <c r="D122" s="194">
        <f>(B122*C122)</f>
        <v>1369333.342</v>
      </c>
    </row>
    <row r="123" spans="1:4" ht="12.75">
      <c r="A123" s="301" t="s">
        <v>586</v>
      </c>
      <c r="B123" s="436">
        <v>2</v>
      </c>
      <c r="C123" s="426">
        <v>65000</v>
      </c>
      <c r="D123" s="194">
        <f>(B123*C123)</f>
        <v>130000</v>
      </c>
    </row>
    <row r="124" spans="1:4" ht="12.75">
      <c r="A124" s="407" t="s">
        <v>571</v>
      </c>
      <c r="B124" s="436"/>
      <c r="C124" s="426"/>
      <c r="D124" s="427"/>
    </row>
    <row r="125" spans="1:4" ht="12.75">
      <c r="A125" s="410" t="s">
        <v>430</v>
      </c>
      <c r="B125" s="436">
        <v>3</v>
      </c>
      <c r="C125" s="426">
        <v>1200000</v>
      </c>
      <c r="D125" s="194">
        <f>(B125*C125)</f>
        <v>3600000</v>
      </c>
    </row>
    <row r="126" spans="1:4" ht="25.5">
      <c r="A126" s="413" t="s">
        <v>584</v>
      </c>
      <c r="B126" s="436">
        <v>75</v>
      </c>
      <c r="C126" s="426">
        <v>10500</v>
      </c>
      <c r="D126" s="194">
        <f>(B126*C126)</f>
        <v>787500</v>
      </c>
    </row>
    <row r="127" spans="1:4" ht="12.75">
      <c r="A127" s="301" t="s">
        <v>585</v>
      </c>
      <c r="B127" s="436">
        <v>26.333333</v>
      </c>
      <c r="C127" s="426">
        <v>26000</v>
      </c>
      <c r="D127" s="194">
        <f>(B127*C127)</f>
        <v>684666.6579999999</v>
      </c>
    </row>
    <row r="128" spans="1:4" ht="12.75">
      <c r="A128" s="301" t="s">
        <v>586</v>
      </c>
      <c r="B128" s="436">
        <v>1</v>
      </c>
      <c r="C128" s="426">
        <v>65000</v>
      </c>
      <c r="D128" s="194">
        <f>(B128*C128)</f>
        <v>65000</v>
      </c>
    </row>
    <row r="129" spans="1:4" ht="16.5" customHeight="1" thickBot="1">
      <c r="A129" s="450" t="s">
        <v>431</v>
      </c>
      <c r="B129" s="451"/>
      <c r="C129" s="435"/>
      <c r="D129" s="452">
        <f>SUM(D120:D128)</f>
        <v>15439500.00035</v>
      </c>
    </row>
    <row r="130" spans="1:5" ht="22.5" customHeight="1" thickBot="1">
      <c r="A130" s="450" t="s">
        <v>432</v>
      </c>
      <c r="B130" s="453"/>
      <c r="C130" s="454"/>
      <c r="D130" s="455">
        <f>SUM(D117,D129)</f>
        <v>766175150.00035</v>
      </c>
      <c r="E130" s="415"/>
    </row>
  </sheetData>
  <mergeCells count="14">
    <mergeCell ref="C1:D1"/>
    <mergeCell ref="C2:D2"/>
    <mergeCell ref="A50:A52"/>
    <mergeCell ref="B50:B52"/>
    <mergeCell ref="C50:C52"/>
    <mergeCell ref="D50:D52"/>
    <mergeCell ref="A6:A8"/>
    <mergeCell ref="B6:B8"/>
    <mergeCell ref="C6:C8"/>
    <mergeCell ref="D6:D8"/>
    <mergeCell ref="A91:A93"/>
    <mergeCell ref="B91:B93"/>
    <mergeCell ref="C91:C93"/>
    <mergeCell ref="D91:D93"/>
  </mergeCells>
  <printOptions horizontalCentered="1"/>
  <pageMargins left="0.39" right="0.3937007874015748" top="0.4724409448818898" bottom="0.6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B3" sqref="B3"/>
    </sheetView>
  </sheetViews>
  <sheetFormatPr defaultColWidth="9.140625" defaultRowHeight="12.75"/>
  <cols>
    <col min="1" max="1" width="21.140625" style="253" customWidth="1"/>
    <col min="2" max="2" width="6.8515625" style="253" customWidth="1"/>
    <col min="3" max="3" width="7.57421875" style="253" customWidth="1"/>
    <col min="4" max="4" width="8.28125" style="253" customWidth="1"/>
    <col min="5" max="5" width="9.140625" style="253" customWidth="1"/>
    <col min="6" max="6" width="9.28125" style="253" customWidth="1"/>
    <col min="7" max="7" width="8.8515625" style="253" customWidth="1"/>
    <col min="8" max="8" width="8.28125" style="253" customWidth="1"/>
    <col min="9" max="9" width="7.421875" style="253" bestFit="1" customWidth="1"/>
    <col min="10" max="10" width="8.421875" style="253" customWidth="1"/>
    <col min="11" max="11" width="6.421875" style="253" customWidth="1"/>
    <col min="12" max="14" width="8.8515625" style="253" bestFit="1" customWidth="1"/>
    <col min="15" max="15" width="9.57421875" style="253" customWidth="1"/>
    <col min="16" max="16384" width="9.140625" style="253" customWidth="1"/>
  </cols>
  <sheetData>
    <row r="1" spans="1:15" ht="12.75">
      <c r="A1" s="252"/>
      <c r="B1" s="252"/>
      <c r="C1" s="252"/>
      <c r="D1" s="252"/>
      <c r="E1" s="252"/>
      <c r="F1" s="252"/>
      <c r="G1" s="252"/>
      <c r="H1" s="252"/>
      <c r="J1" s="254"/>
      <c r="K1" s="254"/>
      <c r="L1" s="42" t="s">
        <v>220</v>
      </c>
      <c r="M1" s="42"/>
      <c r="N1" s="42"/>
      <c r="O1" s="42"/>
    </row>
    <row r="2" spans="1:15" ht="12.75">
      <c r="A2" s="252"/>
      <c r="B2" s="252"/>
      <c r="C2" s="252"/>
      <c r="D2" s="252"/>
      <c r="E2" s="252"/>
      <c r="F2" s="252"/>
      <c r="G2" s="252"/>
      <c r="H2" s="252"/>
      <c r="I2" s="255"/>
      <c r="J2" s="255"/>
      <c r="K2" s="255"/>
      <c r="L2" s="385" t="s">
        <v>604</v>
      </c>
      <c r="M2" s="34"/>
      <c r="N2" s="34"/>
      <c r="O2" s="34"/>
    </row>
    <row r="3" spans="1:15" ht="12.75">
      <c r="A3" s="252"/>
      <c r="B3" s="252"/>
      <c r="C3" s="252"/>
      <c r="D3" s="252"/>
      <c r="E3" s="252"/>
      <c r="F3" s="252"/>
      <c r="G3" s="252"/>
      <c r="H3" s="252"/>
      <c r="I3" s="255"/>
      <c r="J3" s="255"/>
      <c r="K3" s="255"/>
      <c r="L3" s="255"/>
      <c r="M3" s="255"/>
      <c r="N3" s="255"/>
      <c r="O3" s="256"/>
    </row>
    <row r="4" spans="1:15" ht="19.5">
      <c r="A4" s="257" t="s">
        <v>188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19.5">
      <c r="A5" s="257" t="s">
        <v>525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ht="13.5" thickBot="1">
      <c r="A6" s="252"/>
      <c r="B6" s="258"/>
      <c r="C6" s="258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9" t="s">
        <v>0</v>
      </c>
    </row>
    <row r="7" spans="1:15" ht="15.75" customHeight="1" thickBot="1">
      <c r="A7" s="260"/>
      <c r="B7" s="261" t="s">
        <v>189</v>
      </c>
      <c r="C7" s="607" t="s">
        <v>518</v>
      </c>
      <c r="D7" s="604" t="s">
        <v>190</v>
      </c>
      <c r="E7" s="605"/>
      <c r="F7" s="606"/>
      <c r="G7" s="604" t="s">
        <v>191</v>
      </c>
      <c r="H7" s="605"/>
      <c r="I7" s="605"/>
      <c r="J7" s="605"/>
      <c r="K7" s="605"/>
      <c r="L7" s="606"/>
      <c r="M7" s="601" t="s">
        <v>354</v>
      </c>
      <c r="N7" s="602"/>
      <c r="O7" s="603"/>
    </row>
    <row r="8" spans="1:15" ht="15.75" customHeight="1">
      <c r="A8" s="262" t="s">
        <v>192</v>
      </c>
      <c r="B8" s="263" t="s">
        <v>193</v>
      </c>
      <c r="C8" s="608"/>
      <c r="D8" s="264" t="s">
        <v>194</v>
      </c>
      <c r="E8" s="265" t="s">
        <v>195</v>
      </c>
      <c r="F8" s="266" t="s">
        <v>196</v>
      </c>
      <c r="G8" s="264" t="s">
        <v>197</v>
      </c>
      <c r="H8" s="265" t="s">
        <v>198</v>
      </c>
      <c r="I8" s="265" t="s">
        <v>199</v>
      </c>
      <c r="J8" s="267" t="s">
        <v>200</v>
      </c>
      <c r="K8" s="267" t="s">
        <v>22</v>
      </c>
      <c r="L8" s="266" t="s">
        <v>196</v>
      </c>
      <c r="M8" s="268" t="s">
        <v>201</v>
      </c>
      <c r="N8" s="267" t="s">
        <v>202</v>
      </c>
      <c r="O8" s="266" t="s">
        <v>203</v>
      </c>
    </row>
    <row r="9" spans="1:15" ht="15.75" customHeight="1" thickBot="1">
      <c r="A9" s="288" t="s">
        <v>204</v>
      </c>
      <c r="B9" s="289" t="s">
        <v>205</v>
      </c>
      <c r="C9" s="290">
        <v>40179</v>
      </c>
      <c r="D9" s="291" t="s">
        <v>206</v>
      </c>
      <c r="E9" s="292" t="s">
        <v>207</v>
      </c>
      <c r="F9" s="293" t="s">
        <v>208</v>
      </c>
      <c r="G9" s="291" t="s">
        <v>209</v>
      </c>
      <c r="H9" s="292" t="s">
        <v>210</v>
      </c>
      <c r="I9" s="292" t="s">
        <v>31</v>
      </c>
      <c r="J9" s="294" t="s">
        <v>211</v>
      </c>
      <c r="K9" s="294" t="s">
        <v>31</v>
      </c>
      <c r="L9" s="293" t="s">
        <v>212</v>
      </c>
      <c r="M9" s="295" t="s">
        <v>213</v>
      </c>
      <c r="N9" s="294" t="s">
        <v>213</v>
      </c>
      <c r="O9" s="293" t="s">
        <v>214</v>
      </c>
    </row>
    <row r="10" spans="1:15" s="269" customFormat="1" ht="18" customHeight="1">
      <c r="A10" s="270" t="s">
        <v>215</v>
      </c>
      <c r="B10" s="296"/>
      <c r="C10" s="530">
        <v>65</v>
      </c>
      <c r="D10" s="531">
        <v>86310</v>
      </c>
      <c r="E10" s="531">
        <v>211052</v>
      </c>
      <c r="F10" s="532">
        <f aca="true" t="shared" si="0" ref="F10:F17">SUM(D10:E10)</f>
        <v>297362</v>
      </c>
      <c r="G10" s="533">
        <v>83045</v>
      </c>
      <c r="H10" s="531">
        <v>22298</v>
      </c>
      <c r="I10" s="531">
        <v>192019</v>
      </c>
      <c r="J10" s="384"/>
      <c r="K10" s="384"/>
      <c r="L10" s="532">
        <f aca="true" t="shared" si="1" ref="L10:L17">SUM(G10:K10)</f>
        <v>297362</v>
      </c>
      <c r="M10" s="533">
        <v>211052</v>
      </c>
      <c r="N10" s="534">
        <v>64452</v>
      </c>
      <c r="O10" s="535">
        <f aca="true" t="shared" si="2" ref="O10:O17">M10-N10</f>
        <v>146600</v>
      </c>
    </row>
    <row r="11" spans="1:15" s="269" customFormat="1" ht="18" customHeight="1">
      <c r="A11" s="270" t="s">
        <v>526</v>
      </c>
      <c r="B11" s="296"/>
      <c r="C11" s="566"/>
      <c r="D11" s="531">
        <v>20263</v>
      </c>
      <c r="E11" s="531">
        <v>159993</v>
      </c>
      <c r="F11" s="532">
        <v>180256</v>
      </c>
      <c r="G11" s="533">
        <v>131374</v>
      </c>
      <c r="H11" s="531">
        <v>17735</v>
      </c>
      <c r="I11" s="531">
        <v>31147</v>
      </c>
      <c r="J11" s="384"/>
      <c r="K11" s="384"/>
      <c r="L11" s="532">
        <f t="shared" si="1"/>
        <v>180256</v>
      </c>
      <c r="M11" s="533">
        <v>159993</v>
      </c>
      <c r="N11" s="534"/>
      <c r="O11" s="535">
        <f t="shared" si="2"/>
        <v>159993</v>
      </c>
    </row>
    <row r="12" spans="1:15" s="278" customFormat="1" ht="18" customHeight="1">
      <c r="A12" s="271" t="s">
        <v>145</v>
      </c>
      <c r="B12" s="298">
        <v>394</v>
      </c>
      <c r="C12" s="386">
        <v>49</v>
      </c>
      <c r="D12" s="272">
        <v>5205</v>
      </c>
      <c r="E12" s="273">
        <v>138417</v>
      </c>
      <c r="F12" s="274">
        <f t="shared" si="0"/>
        <v>143622</v>
      </c>
      <c r="G12" s="275">
        <v>94965</v>
      </c>
      <c r="H12" s="276">
        <v>25534</v>
      </c>
      <c r="I12" s="276">
        <v>23123</v>
      </c>
      <c r="J12" s="276"/>
      <c r="K12" s="276"/>
      <c r="L12" s="274">
        <f t="shared" si="1"/>
        <v>143622</v>
      </c>
      <c r="M12" s="275">
        <v>138417</v>
      </c>
      <c r="N12" s="382">
        <v>75932</v>
      </c>
      <c r="O12" s="277">
        <f t="shared" si="2"/>
        <v>62485</v>
      </c>
    </row>
    <row r="13" spans="1:15" s="278" customFormat="1" ht="18" customHeight="1">
      <c r="A13" s="271" t="s">
        <v>216</v>
      </c>
      <c r="B13" s="298">
        <v>978</v>
      </c>
      <c r="C13" s="386">
        <v>10.5</v>
      </c>
      <c r="D13" s="272">
        <v>3000</v>
      </c>
      <c r="E13" s="273">
        <v>32816</v>
      </c>
      <c r="F13" s="274">
        <f t="shared" si="0"/>
        <v>35816</v>
      </c>
      <c r="G13" s="275">
        <v>25583</v>
      </c>
      <c r="H13" s="276">
        <v>6792</v>
      </c>
      <c r="I13" s="276">
        <v>3441</v>
      </c>
      <c r="J13" s="276"/>
      <c r="K13" s="276"/>
      <c r="L13" s="274">
        <f t="shared" si="1"/>
        <v>35816</v>
      </c>
      <c r="M13" s="275">
        <v>32816</v>
      </c>
      <c r="N13" s="382">
        <v>30476</v>
      </c>
      <c r="O13" s="277">
        <f t="shared" si="2"/>
        <v>2340</v>
      </c>
    </row>
    <row r="14" spans="1:15" ht="18" customHeight="1">
      <c r="A14" s="271" t="s">
        <v>217</v>
      </c>
      <c r="B14" s="299">
        <v>897</v>
      </c>
      <c r="C14" s="391">
        <v>98</v>
      </c>
      <c r="D14" s="273">
        <v>8036</v>
      </c>
      <c r="E14" s="273">
        <v>312036</v>
      </c>
      <c r="F14" s="274">
        <f t="shared" si="0"/>
        <v>320072</v>
      </c>
      <c r="G14" s="279">
        <v>208505</v>
      </c>
      <c r="H14" s="273">
        <v>55755</v>
      </c>
      <c r="I14" s="273">
        <v>48972</v>
      </c>
      <c r="J14" s="273">
        <v>6840</v>
      </c>
      <c r="K14" s="273"/>
      <c r="L14" s="274">
        <f t="shared" si="1"/>
        <v>320072</v>
      </c>
      <c r="M14" s="275">
        <v>312036</v>
      </c>
      <c r="N14" s="383">
        <v>180252</v>
      </c>
      <c r="O14" s="277">
        <f t="shared" si="2"/>
        <v>131784</v>
      </c>
    </row>
    <row r="15" spans="1:15" ht="18" customHeight="1">
      <c r="A15" s="280" t="s">
        <v>355</v>
      </c>
      <c r="B15" s="299">
        <v>1058</v>
      </c>
      <c r="C15" s="391">
        <v>113</v>
      </c>
      <c r="D15" s="273">
        <v>34390</v>
      </c>
      <c r="E15" s="273">
        <v>344255</v>
      </c>
      <c r="F15" s="274">
        <f t="shared" si="0"/>
        <v>378645</v>
      </c>
      <c r="G15" s="279">
        <v>222912</v>
      </c>
      <c r="H15" s="273">
        <v>59335</v>
      </c>
      <c r="I15" s="273">
        <v>80254</v>
      </c>
      <c r="J15" s="273">
        <v>6144</v>
      </c>
      <c r="K15" s="273">
        <v>10000</v>
      </c>
      <c r="L15" s="274">
        <f t="shared" si="1"/>
        <v>378645</v>
      </c>
      <c r="M15" s="275">
        <v>344255</v>
      </c>
      <c r="N15" s="383">
        <v>343997</v>
      </c>
      <c r="O15" s="277">
        <f t="shared" si="2"/>
        <v>258</v>
      </c>
    </row>
    <row r="16" spans="1:15" s="269" customFormat="1" ht="18" customHeight="1">
      <c r="A16" s="280" t="s">
        <v>218</v>
      </c>
      <c r="B16" s="299"/>
      <c r="C16" s="391">
        <v>10.5</v>
      </c>
      <c r="D16" s="281">
        <v>10375</v>
      </c>
      <c r="E16" s="273">
        <v>43912</v>
      </c>
      <c r="F16" s="274">
        <f t="shared" si="0"/>
        <v>54287</v>
      </c>
      <c r="G16" s="279">
        <v>22535</v>
      </c>
      <c r="H16" s="273">
        <v>5383</v>
      </c>
      <c r="I16" s="273">
        <v>26369</v>
      </c>
      <c r="J16" s="273"/>
      <c r="K16" s="273"/>
      <c r="L16" s="274">
        <f t="shared" si="1"/>
        <v>54287</v>
      </c>
      <c r="M16" s="275">
        <v>43912</v>
      </c>
      <c r="N16" s="273"/>
      <c r="O16" s="277">
        <f t="shared" si="2"/>
        <v>43912</v>
      </c>
    </row>
    <row r="17" spans="1:15" s="278" customFormat="1" ht="18" customHeight="1">
      <c r="A17" s="282" t="s">
        <v>219</v>
      </c>
      <c r="B17" s="298">
        <v>131</v>
      </c>
      <c r="C17" s="386">
        <v>10</v>
      </c>
      <c r="D17" s="272">
        <v>710</v>
      </c>
      <c r="E17" s="273">
        <v>21045</v>
      </c>
      <c r="F17" s="274">
        <f t="shared" si="0"/>
        <v>21755</v>
      </c>
      <c r="G17" s="275">
        <v>14571</v>
      </c>
      <c r="H17" s="276">
        <v>3720</v>
      </c>
      <c r="I17" s="276">
        <v>3464</v>
      </c>
      <c r="J17" s="276"/>
      <c r="K17" s="276"/>
      <c r="L17" s="274">
        <f t="shared" si="1"/>
        <v>21755</v>
      </c>
      <c r="M17" s="275">
        <v>21045</v>
      </c>
      <c r="N17" s="382">
        <v>16683</v>
      </c>
      <c r="O17" s="277">
        <f t="shared" si="2"/>
        <v>4362</v>
      </c>
    </row>
    <row r="18" spans="1:15" ht="18" customHeight="1">
      <c r="A18" s="287" t="s">
        <v>222</v>
      </c>
      <c r="B18" s="300">
        <f aca="true" t="shared" si="3" ref="B18:O18">SUM(B10:B17)</f>
        <v>3458</v>
      </c>
      <c r="C18" s="297">
        <f t="shared" si="3"/>
        <v>356</v>
      </c>
      <c r="D18" s="284">
        <f t="shared" si="3"/>
        <v>168289</v>
      </c>
      <c r="E18" s="284">
        <f t="shared" si="3"/>
        <v>1263526</v>
      </c>
      <c r="F18" s="285">
        <f t="shared" si="3"/>
        <v>1431815</v>
      </c>
      <c r="G18" s="283">
        <f t="shared" si="3"/>
        <v>803490</v>
      </c>
      <c r="H18" s="284">
        <f t="shared" si="3"/>
        <v>196552</v>
      </c>
      <c r="I18" s="284">
        <f t="shared" si="3"/>
        <v>408789</v>
      </c>
      <c r="J18" s="284">
        <f t="shared" si="3"/>
        <v>12984</v>
      </c>
      <c r="K18" s="284">
        <f t="shared" si="3"/>
        <v>10000</v>
      </c>
      <c r="L18" s="285">
        <f t="shared" si="3"/>
        <v>1431815</v>
      </c>
      <c r="M18" s="283">
        <f t="shared" si="3"/>
        <v>1263526</v>
      </c>
      <c r="N18" s="284">
        <f t="shared" si="3"/>
        <v>711792</v>
      </c>
      <c r="O18" s="285">
        <f t="shared" si="3"/>
        <v>551734</v>
      </c>
    </row>
    <row r="19" spans="1:15" s="252" customFormat="1" ht="13.5" thickBot="1">
      <c r="A19" s="304" t="s">
        <v>221</v>
      </c>
      <c r="B19" s="536"/>
      <c r="C19" s="537">
        <v>66</v>
      </c>
      <c r="D19" s="538"/>
      <c r="E19" s="538">
        <f>L19-D19</f>
        <v>0</v>
      </c>
      <c r="F19" s="539">
        <f>SUM(D19:E19)</f>
        <v>0</v>
      </c>
      <c r="G19" s="540"/>
      <c r="H19" s="538"/>
      <c r="I19" s="538"/>
      <c r="J19" s="538"/>
      <c r="K19" s="538"/>
      <c r="L19" s="541"/>
      <c r="M19" s="540"/>
      <c r="N19" s="538"/>
      <c r="O19" s="539"/>
    </row>
    <row r="20" spans="1:15" s="252" customFormat="1" ht="13.5" thickBot="1">
      <c r="A20" s="306" t="s">
        <v>234</v>
      </c>
      <c r="B20" s="542">
        <f>SUM(B18:B19)</f>
        <v>3458</v>
      </c>
      <c r="C20" s="543">
        <f aca="true" t="shared" si="4" ref="C20:O20">SUM(C18:C19)</f>
        <v>422</v>
      </c>
      <c r="D20" s="544">
        <f t="shared" si="4"/>
        <v>168289</v>
      </c>
      <c r="E20" s="544">
        <f t="shared" si="4"/>
        <v>1263526</v>
      </c>
      <c r="F20" s="545">
        <f t="shared" si="4"/>
        <v>1431815</v>
      </c>
      <c r="G20" s="542">
        <f t="shared" si="4"/>
        <v>803490</v>
      </c>
      <c r="H20" s="544">
        <f t="shared" si="4"/>
        <v>196552</v>
      </c>
      <c r="I20" s="544">
        <f t="shared" si="4"/>
        <v>408789</v>
      </c>
      <c r="J20" s="544">
        <f t="shared" si="4"/>
        <v>12984</v>
      </c>
      <c r="K20" s="544">
        <f t="shared" si="4"/>
        <v>10000</v>
      </c>
      <c r="L20" s="545">
        <f t="shared" si="4"/>
        <v>1431815</v>
      </c>
      <c r="M20" s="542">
        <f t="shared" si="4"/>
        <v>1263526</v>
      </c>
      <c r="N20" s="544">
        <f t="shared" si="4"/>
        <v>711792</v>
      </c>
      <c r="O20" s="546">
        <f t="shared" si="4"/>
        <v>551734</v>
      </c>
    </row>
    <row r="21" spans="1:15" s="252" customFormat="1" ht="12.75">
      <c r="A21" s="305" t="s">
        <v>233</v>
      </c>
      <c r="B21" s="547"/>
      <c r="C21" s="574">
        <v>9</v>
      </c>
      <c r="D21" s="548"/>
      <c r="E21" s="548"/>
      <c r="F21" s="549"/>
      <c r="G21" s="550"/>
      <c r="H21" s="548"/>
      <c r="I21" s="548"/>
      <c r="J21" s="548"/>
      <c r="K21" s="548"/>
      <c r="L21" s="551"/>
      <c r="M21" s="550"/>
      <c r="N21" s="548"/>
      <c r="O21" s="549"/>
    </row>
    <row r="22" spans="1:15" s="252" customFormat="1" ht="12.75">
      <c r="A22" s="304" t="s">
        <v>545</v>
      </c>
      <c r="B22" s="552"/>
      <c r="C22" s="553">
        <v>198</v>
      </c>
      <c r="D22" s="538"/>
      <c r="E22" s="538"/>
      <c r="F22" s="554"/>
      <c r="G22" s="555"/>
      <c r="H22" s="538"/>
      <c r="I22" s="538"/>
      <c r="J22" s="538"/>
      <c r="K22" s="538"/>
      <c r="L22" s="556"/>
      <c r="M22" s="555"/>
      <c r="N22" s="538"/>
      <c r="O22" s="554"/>
    </row>
    <row r="23" spans="1:15" s="252" customFormat="1" ht="13.5" thickBot="1">
      <c r="A23" s="286" t="s">
        <v>19</v>
      </c>
      <c r="B23" s="557">
        <f>SUM(B20:B22)</f>
        <v>3458</v>
      </c>
      <c r="C23" s="558">
        <f aca="true" t="shared" si="5" ref="C23:O23">SUM(C20:C22)</f>
        <v>629</v>
      </c>
      <c r="D23" s="559">
        <f t="shared" si="5"/>
        <v>168289</v>
      </c>
      <c r="E23" s="559">
        <f t="shared" si="5"/>
        <v>1263526</v>
      </c>
      <c r="F23" s="560">
        <f t="shared" si="5"/>
        <v>1431815</v>
      </c>
      <c r="G23" s="557">
        <f t="shared" si="5"/>
        <v>803490</v>
      </c>
      <c r="H23" s="559">
        <f t="shared" si="5"/>
        <v>196552</v>
      </c>
      <c r="I23" s="559">
        <f t="shared" si="5"/>
        <v>408789</v>
      </c>
      <c r="J23" s="559">
        <f t="shared" si="5"/>
        <v>12984</v>
      </c>
      <c r="K23" s="559">
        <f t="shared" si="5"/>
        <v>10000</v>
      </c>
      <c r="L23" s="560">
        <f t="shared" si="5"/>
        <v>1431815</v>
      </c>
      <c r="M23" s="557">
        <f t="shared" si="5"/>
        <v>1263526</v>
      </c>
      <c r="N23" s="559">
        <f t="shared" si="5"/>
        <v>711792</v>
      </c>
      <c r="O23" s="561">
        <f t="shared" si="5"/>
        <v>551734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83"/>
  <sheetViews>
    <sheetView workbookViewId="0" topLeftCell="A1">
      <pane xSplit="1" ySplit="9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6.28125" style="0" customWidth="1"/>
    <col min="2" max="6" width="8.140625" style="25" customWidth="1"/>
    <col min="7" max="7" width="8.140625" style="103" customWidth="1"/>
    <col min="8" max="8" width="0.9921875" style="103" customWidth="1"/>
    <col min="9" max="13" width="8.140625" style="0" customWidth="1"/>
    <col min="14" max="14" width="8.140625" style="47" customWidth="1"/>
  </cols>
  <sheetData>
    <row r="1" spans="10:13" ht="12.75">
      <c r="J1" s="610" t="s">
        <v>151</v>
      </c>
      <c r="K1" s="610"/>
      <c r="L1" s="610"/>
      <c r="M1" s="610"/>
    </row>
    <row r="2" spans="1:14" ht="12.75">
      <c r="A2" s="1"/>
      <c r="I2" s="1"/>
      <c r="J2" s="578" t="s">
        <v>603</v>
      </c>
      <c r="K2" s="578"/>
      <c r="L2" s="578"/>
      <c r="M2" s="578"/>
      <c r="N2" s="43"/>
    </row>
    <row r="3" spans="1:14" ht="12.75">
      <c r="A3" s="1"/>
      <c r="I3" s="1"/>
      <c r="J3" s="128"/>
      <c r="K3" s="128"/>
      <c r="L3" s="128"/>
      <c r="M3" s="128"/>
      <c r="N3" s="43"/>
    </row>
    <row r="4" spans="1:14" ht="19.5">
      <c r="A4" s="134" t="s">
        <v>528</v>
      </c>
      <c r="B4" s="26"/>
      <c r="C4" s="26"/>
      <c r="D4" s="26"/>
      <c r="E4" s="26"/>
      <c r="F4" s="26"/>
      <c r="G4" s="104"/>
      <c r="H4" s="104"/>
      <c r="I4" s="4"/>
      <c r="J4" s="4"/>
      <c r="K4" s="4"/>
      <c r="L4" s="4"/>
      <c r="M4" s="4"/>
      <c r="N4" s="100"/>
    </row>
    <row r="5" spans="1:14" ht="19.5">
      <c r="A5" s="6" t="s">
        <v>20</v>
      </c>
      <c r="B5" s="26"/>
      <c r="C5" s="26"/>
      <c r="D5" s="26"/>
      <c r="E5" s="26"/>
      <c r="F5" s="26"/>
      <c r="G5" s="104"/>
      <c r="H5" s="104"/>
      <c r="I5" s="4"/>
      <c r="J5" s="4"/>
      <c r="K5" s="4"/>
      <c r="L5" s="4"/>
      <c r="M5" s="4"/>
      <c r="N5" s="100"/>
    </row>
    <row r="6" spans="1:14" ht="18" thickBot="1">
      <c r="A6" s="76"/>
      <c r="B6" s="26"/>
      <c r="C6" s="26"/>
      <c r="D6" s="26"/>
      <c r="E6" s="26"/>
      <c r="F6" s="26"/>
      <c r="G6" s="104"/>
      <c r="H6" s="104"/>
      <c r="I6" s="4"/>
      <c r="J6" s="4"/>
      <c r="K6" s="4"/>
      <c r="L6" s="4"/>
      <c r="M6" s="4"/>
      <c r="N6" s="43" t="s">
        <v>0</v>
      </c>
    </row>
    <row r="7" spans="1:14" ht="15.75">
      <c r="A7" s="105" t="s">
        <v>36</v>
      </c>
      <c r="B7" s="609" t="s">
        <v>143</v>
      </c>
      <c r="C7" s="579"/>
      <c r="D7" s="579"/>
      <c r="E7" s="579"/>
      <c r="F7" s="579"/>
      <c r="G7" s="577"/>
      <c r="H7" s="117"/>
      <c r="I7" s="609" t="s">
        <v>144</v>
      </c>
      <c r="J7" s="579"/>
      <c r="K7" s="579"/>
      <c r="L7" s="579"/>
      <c r="M7" s="579"/>
      <c r="N7" s="577"/>
    </row>
    <row r="8" spans="1:14" ht="12.75">
      <c r="A8" s="106"/>
      <c r="B8" s="111" t="s">
        <v>21</v>
      </c>
      <c r="C8" s="112" t="s">
        <v>22</v>
      </c>
      <c r="D8" s="112" t="s">
        <v>23</v>
      </c>
      <c r="E8" s="112" t="s">
        <v>24</v>
      </c>
      <c r="F8" s="112" t="s">
        <v>25</v>
      </c>
      <c r="G8" s="113" t="s">
        <v>527</v>
      </c>
      <c r="H8" s="119"/>
      <c r="I8" s="111" t="s">
        <v>21</v>
      </c>
      <c r="J8" s="112" t="s">
        <v>22</v>
      </c>
      <c r="K8" s="112" t="s">
        <v>23</v>
      </c>
      <c r="L8" s="112" t="s">
        <v>26</v>
      </c>
      <c r="M8" s="112" t="s">
        <v>25</v>
      </c>
      <c r="N8" s="113" t="s">
        <v>527</v>
      </c>
    </row>
    <row r="9" spans="1:14" ht="13.5" thickBot="1">
      <c r="A9" s="107"/>
      <c r="B9" s="187" t="s">
        <v>27</v>
      </c>
      <c r="C9" s="188" t="s">
        <v>27</v>
      </c>
      <c r="D9" s="188" t="s">
        <v>28</v>
      </c>
      <c r="E9" s="188" t="s">
        <v>149</v>
      </c>
      <c r="F9" s="188" t="s">
        <v>29</v>
      </c>
      <c r="G9" s="189" t="s">
        <v>119</v>
      </c>
      <c r="H9" s="118"/>
      <c r="I9" s="187" t="s">
        <v>30</v>
      </c>
      <c r="J9" s="188" t="s">
        <v>31</v>
      </c>
      <c r="K9" s="188" t="s">
        <v>32</v>
      </c>
      <c r="L9" s="188"/>
      <c r="M9" s="188" t="s">
        <v>141</v>
      </c>
      <c r="N9" s="189" t="s">
        <v>33</v>
      </c>
    </row>
    <row r="10" spans="1:194" ht="12.75">
      <c r="A10" s="108" t="s">
        <v>442</v>
      </c>
      <c r="B10" s="93"/>
      <c r="C10" s="94"/>
      <c r="D10" s="494">
        <v>230911</v>
      </c>
      <c r="E10" s="94"/>
      <c r="F10" s="94">
        <v>4394</v>
      </c>
      <c r="G10" s="101">
        <f aca="true" t="shared" si="0" ref="G10:G73">SUM(B10:F10)</f>
        <v>235305</v>
      </c>
      <c r="H10" s="120"/>
      <c r="I10" s="95"/>
      <c r="J10" s="94"/>
      <c r="K10" s="515">
        <v>12439</v>
      </c>
      <c r="L10" s="94"/>
      <c r="M10" s="94"/>
      <c r="N10" s="101">
        <f aca="true" t="shared" si="1" ref="N10:N22">SUM(I10:M10)</f>
        <v>12439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</row>
    <row r="11" spans="1:14" ht="12.75">
      <c r="A11" s="109" t="s">
        <v>443</v>
      </c>
      <c r="B11" s="92"/>
      <c r="C11" s="88"/>
      <c r="D11" s="88"/>
      <c r="E11" s="88"/>
      <c r="F11" s="88"/>
      <c r="G11" s="90">
        <f t="shared" si="0"/>
        <v>0</v>
      </c>
      <c r="H11" s="121"/>
      <c r="I11" s="92">
        <v>25108</v>
      </c>
      <c r="J11" s="88"/>
      <c r="K11" s="88">
        <v>690</v>
      </c>
      <c r="L11" s="88"/>
      <c r="M11" s="88"/>
      <c r="N11" s="90">
        <f t="shared" si="1"/>
        <v>25798</v>
      </c>
    </row>
    <row r="12" spans="1:14" ht="12.75">
      <c r="A12" s="496" t="s">
        <v>444</v>
      </c>
      <c r="B12" s="92">
        <v>9708</v>
      </c>
      <c r="C12" s="88"/>
      <c r="D12" s="88">
        <v>70300</v>
      </c>
      <c r="E12" s="88"/>
      <c r="F12" s="88"/>
      <c r="G12" s="90">
        <f t="shared" si="0"/>
        <v>80008</v>
      </c>
      <c r="H12" s="121"/>
      <c r="I12" s="92">
        <v>78466</v>
      </c>
      <c r="J12" s="88"/>
      <c r="K12" s="88"/>
      <c r="L12" s="88"/>
      <c r="M12" s="88"/>
      <c r="N12" s="90">
        <f t="shared" si="1"/>
        <v>78466</v>
      </c>
    </row>
    <row r="13" spans="1:14" ht="12.75">
      <c r="A13" s="495" t="s">
        <v>445</v>
      </c>
      <c r="B13" s="91">
        <f>SUM(B14:B16)</f>
        <v>0</v>
      </c>
      <c r="C13" s="98">
        <f>SUM(C14:C16)</f>
        <v>0</v>
      </c>
      <c r="D13" s="98">
        <f>SUM(D14:D16)</f>
        <v>31482</v>
      </c>
      <c r="E13" s="98"/>
      <c r="F13" s="98">
        <f>SUM(F14:F16)</f>
        <v>6631</v>
      </c>
      <c r="G13" s="90">
        <f>SUM(G14:G16)</f>
        <v>38113</v>
      </c>
      <c r="H13" s="121"/>
      <c r="I13" s="91">
        <f aca="true" t="shared" si="2" ref="I13:N13">SUM(I14:I16)</f>
        <v>0</v>
      </c>
      <c r="J13" s="98">
        <f t="shared" si="2"/>
        <v>35210</v>
      </c>
      <c r="K13" s="98">
        <f t="shared" si="2"/>
        <v>0</v>
      </c>
      <c r="L13" s="98">
        <f t="shared" si="2"/>
        <v>0</v>
      </c>
      <c r="M13" s="98">
        <f t="shared" si="2"/>
        <v>0</v>
      </c>
      <c r="N13" s="90">
        <f t="shared" si="2"/>
        <v>35210</v>
      </c>
    </row>
    <row r="14" spans="1:14" ht="12.75">
      <c r="A14" s="520" t="s">
        <v>508</v>
      </c>
      <c r="B14" s="96"/>
      <c r="C14" s="97"/>
      <c r="D14" s="522">
        <v>12596</v>
      </c>
      <c r="E14" s="97"/>
      <c r="F14" s="522"/>
      <c r="G14" s="102">
        <f t="shared" si="0"/>
        <v>12596</v>
      </c>
      <c r="H14" s="121"/>
      <c r="I14" s="96"/>
      <c r="J14" s="96"/>
      <c r="K14" s="96">
        <f>SUM(K16:K18)</f>
        <v>0</v>
      </c>
      <c r="L14" s="96">
        <f>SUM(L16:L18)</f>
        <v>0</v>
      </c>
      <c r="M14" s="96">
        <f>SUM(M16:M18)</f>
        <v>0</v>
      </c>
      <c r="N14" s="102">
        <f t="shared" si="1"/>
        <v>0</v>
      </c>
    </row>
    <row r="15" spans="1:14" ht="12.75">
      <c r="A15" s="520" t="s">
        <v>550</v>
      </c>
      <c r="B15" s="96"/>
      <c r="C15" s="97"/>
      <c r="D15" s="522"/>
      <c r="E15" s="97"/>
      <c r="F15" s="522"/>
      <c r="G15" s="102">
        <f t="shared" si="0"/>
        <v>0</v>
      </c>
      <c r="H15" s="121"/>
      <c r="I15" s="96"/>
      <c r="J15" s="567">
        <v>2877</v>
      </c>
      <c r="K15" s="567"/>
      <c r="L15" s="567"/>
      <c r="M15" s="567"/>
      <c r="N15" s="102">
        <f t="shared" si="1"/>
        <v>2877</v>
      </c>
    </row>
    <row r="16" spans="1:14" ht="12.75">
      <c r="A16" s="520" t="s">
        <v>509</v>
      </c>
      <c r="B16" s="96"/>
      <c r="C16" s="97"/>
      <c r="D16" s="97">
        <v>18886</v>
      </c>
      <c r="E16" s="97"/>
      <c r="F16" s="522">
        <v>6631</v>
      </c>
      <c r="G16" s="102">
        <f t="shared" si="0"/>
        <v>25517</v>
      </c>
      <c r="H16" s="121"/>
      <c r="I16" s="96"/>
      <c r="J16" s="97">
        <v>32333</v>
      </c>
      <c r="K16" s="97"/>
      <c r="L16" s="97"/>
      <c r="M16" s="97"/>
      <c r="N16" s="102">
        <f t="shared" si="1"/>
        <v>32333</v>
      </c>
    </row>
    <row r="17" spans="1:14" ht="12.75">
      <c r="A17" s="568" t="s">
        <v>551</v>
      </c>
      <c r="B17" s="96"/>
      <c r="C17" s="97"/>
      <c r="D17" s="501">
        <v>32399</v>
      </c>
      <c r="E17" s="97"/>
      <c r="F17" s="522"/>
      <c r="G17" s="513">
        <f t="shared" si="0"/>
        <v>32399</v>
      </c>
      <c r="H17" s="121"/>
      <c r="I17" s="96"/>
      <c r="J17" s="501">
        <v>33229</v>
      </c>
      <c r="K17" s="97"/>
      <c r="L17" s="97"/>
      <c r="M17" s="97"/>
      <c r="N17" s="513">
        <f t="shared" si="1"/>
        <v>33229</v>
      </c>
    </row>
    <row r="18" spans="1:14" ht="12.75">
      <c r="A18" s="109" t="s">
        <v>552</v>
      </c>
      <c r="B18" s="498">
        <v>1250</v>
      </c>
      <c r="C18" s="88"/>
      <c r="D18" s="88"/>
      <c r="E18" s="88"/>
      <c r="F18" s="497"/>
      <c r="G18" s="90">
        <f t="shared" si="0"/>
        <v>1250</v>
      </c>
      <c r="H18" s="121"/>
      <c r="I18" s="92"/>
      <c r="J18" s="88">
        <v>6250</v>
      </c>
      <c r="K18" s="88"/>
      <c r="L18" s="88"/>
      <c r="M18" s="88"/>
      <c r="N18" s="90">
        <f t="shared" si="1"/>
        <v>6250</v>
      </c>
    </row>
    <row r="19" spans="1:14" ht="12.75">
      <c r="A19" s="109" t="s">
        <v>491</v>
      </c>
      <c r="B19" s="498"/>
      <c r="C19" s="88"/>
      <c r="D19" s="88"/>
      <c r="E19" s="88"/>
      <c r="F19" s="497"/>
      <c r="G19" s="90">
        <f t="shared" si="0"/>
        <v>0</v>
      </c>
      <c r="H19" s="121"/>
      <c r="I19" s="92">
        <v>4550</v>
      </c>
      <c r="J19" s="88"/>
      <c r="K19" s="88"/>
      <c r="L19" s="88"/>
      <c r="M19" s="88"/>
      <c r="N19" s="90">
        <f t="shared" si="1"/>
        <v>4550</v>
      </c>
    </row>
    <row r="20" spans="1:14" ht="12.75">
      <c r="A20" s="109" t="s">
        <v>446</v>
      </c>
      <c r="B20" s="92"/>
      <c r="C20" s="88"/>
      <c r="D20" s="88"/>
      <c r="E20" s="88"/>
      <c r="F20" s="88"/>
      <c r="G20" s="90">
        <f t="shared" si="0"/>
        <v>0</v>
      </c>
      <c r="H20" s="121"/>
      <c r="I20" s="92"/>
      <c r="J20" s="88"/>
      <c r="K20" s="88">
        <v>6565</v>
      </c>
      <c r="L20" s="88"/>
      <c r="M20" s="88"/>
      <c r="N20" s="90">
        <f t="shared" si="1"/>
        <v>6565</v>
      </c>
    </row>
    <row r="21" spans="1:14" ht="12.75">
      <c r="A21" s="109" t="s">
        <v>447</v>
      </c>
      <c r="B21" s="92">
        <v>525</v>
      </c>
      <c r="C21" s="88"/>
      <c r="D21" s="88"/>
      <c r="E21" s="88"/>
      <c r="F21" s="88"/>
      <c r="G21" s="90">
        <f t="shared" si="0"/>
        <v>525</v>
      </c>
      <c r="H21" s="121"/>
      <c r="I21" s="92">
        <v>4102</v>
      </c>
      <c r="J21" s="88"/>
      <c r="K21" s="88"/>
      <c r="L21" s="88"/>
      <c r="M21" s="88"/>
      <c r="N21" s="90">
        <f t="shared" si="1"/>
        <v>4102</v>
      </c>
    </row>
    <row r="22" spans="1:14" ht="12.75">
      <c r="A22" s="109" t="s">
        <v>448</v>
      </c>
      <c r="B22" s="92"/>
      <c r="C22" s="88"/>
      <c r="D22" s="88"/>
      <c r="E22" s="88"/>
      <c r="F22" s="88"/>
      <c r="G22" s="90">
        <f t="shared" si="0"/>
        <v>0</v>
      </c>
      <c r="H22" s="121"/>
      <c r="I22" s="92">
        <v>750</v>
      </c>
      <c r="J22" s="88"/>
      <c r="K22" s="88"/>
      <c r="L22" s="88"/>
      <c r="M22" s="88"/>
      <c r="N22" s="90">
        <f t="shared" si="1"/>
        <v>750</v>
      </c>
    </row>
    <row r="23" spans="1:14" ht="12.75">
      <c r="A23" s="109" t="s">
        <v>449</v>
      </c>
      <c r="B23" s="92">
        <v>12340</v>
      </c>
      <c r="C23" s="88"/>
      <c r="D23" s="88"/>
      <c r="E23" s="88"/>
      <c r="F23" s="88"/>
      <c r="G23" s="90">
        <f t="shared" si="0"/>
        <v>12340</v>
      </c>
      <c r="H23" s="121"/>
      <c r="I23" s="92">
        <v>18093</v>
      </c>
      <c r="J23" s="88"/>
      <c r="K23" s="88"/>
      <c r="L23" s="88"/>
      <c r="M23" s="88"/>
      <c r="N23" s="90">
        <f aca="true" t="shared" si="3" ref="N23:N73">SUM(I23:M23)</f>
        <v>18093</v>
      </c>
    </row>
    <row r="24" spans="1:14" ht="12.75">
      <c r="A24" s="109" t="s">
        <v>450</v>
      </c>
      <c r="B24" s="96"/>
      <c r="C24" s="97"/>
      <c r="D24" s="97"/>
      <c r="E24" s="97"/>
      <c r="F24" s="97"/>
      <c r="G24" s="513">
        <f t="shared" si="0"/>
        <v>0</v>
      </c>
      <c r="H24" s="122"/>
      <c r="I24" s="499">
        <v>7111</v>
      </c>
      <c r="J24" s="97"/>
      <c r="K24" s="97"/>
      <c r="L24" s="97"/>
      <c r="M24" s="97"/>
      <c r="N24" s="513">
        <f t="shared" si="3"/>
        <v>7111</v>
      </c>
    </row>
    <row r="25" spans="1:14" ht="12.75">
      <c r="A25" s="487" t="s">
        <v>451</v>
      </c>
      <c r="B25" s="96"/>
      <c r="C25" s="97"/>
      <c r="D25" s="97"/>
      <c r="E25" s="97"/>
      <c r="F25" s="97"/>
      <c r="G25" s="513">
        <f t="shared" si="0"/>
        <v>0</v>
      </c>
      <c r="H25" s="122"/>
      <c r="I25" s="499">
        <v>43082</v>
      </c>
      <c r="J25" s="97"/>
      <c r="K25" s="97"/>
      <c r="L25" s="97"/>
      <c r="M25" s="97"/>
      <c r="N25" s="513">
        <f t="shared" si="3"/>
        <v>43082</v>
      </c>
    </row>
    <row r="26" spans="1:14" ht="12.75">
      <c r="A26" s="487" t="s">
        <v>452</v>
      </c>
      <c r="B26" s="503">
        <v>6487</v>
      </c>
      <c r="C26" s="97">
        <v>15000</v>
      </c>
      <c r="D26" s="502">
        <v>1600</v>
      </c>
      <c r="E26" s="97">
        <v>564072</v>
      </c>
      <c r="F26" s="97">
        <v>93131</v>
      </c>
      <c r="G26" s="513">
        <f t="shared" si="0"/>
        <v>680290</v>
      </c>
      <c r="H26" s="122"/>
      <c r="I26" s="96">
        <v>260727</v>
      </c>
      <c r="J26" s="501">
        <v>2750</v>
      </c>
      <c r="K26" s="501">
        <v>1558</v>
      </c>
      <c r="L26" s="501">
        <v>446805</v>
      </c>
      <c r="M26" s="501">
        <v>35379</v>
      </c>
      <c r="N26" s="513">
        <f t="shared" si="3"/>
        <v>747219</v>
      </c>
    </row>
    <row r="27" spans="1:14" ht="12.75">
      <c r="A27" s="109" t="s">
        <v>453</v>
      </c>
      <c r="B27" s="96"/>
      <c r="C27" s="97"/>
      <c r="D27" s="97">
        <v>400</v>
      </c>
      <c r="E27" s="97"/>
      <c r="F27" s="97"/>
      <c r="G27" s="513">
        <f t="shared" si="0"/>
        <v>400</v>
      </c>
      <c r="H27" s="122"/>
      <c r="I27" s="96">
        <v>400</v>
      </c>
      <c r="J27" s="97"/>
      <c r="K27" s="97"/>
      <c r="L27" s="97"/>
      <c r="M27" s="97"/>
      <c r="N27" s="513">
        <f t="shared" si="3"/>
        <v>400</v>
      </c>
    </row>
    <row r="28" spans="1:14" ht="12.75">
      <c r="A28" s="495" t="s">
        <v>454</v>
      </c>
      <c r="B28" s="91">
        <f>SUM(B29:B31)</f>
        <v>245199</v>
      </c>
      <c r="C28" s="98">
        <f>SUM(C29:C31)</f>
        <v>1500</v>
      </c>
      <c r="D28" s="98"/>
      <c r="E28" s="98"/>
      <c r="F28" s="98"/>
      <c r="G28" s="513">
        <f>SUM(G29:G31)</f>
        <v>246699</v>
      </c>
      <c r="H28" s="122"/>
      <c r="I28" s="96"/>
      <c r="J28" s="97"/>
      <c r="K28" s="97"/>
      <c r="L28" s="97"/>
      <c r="M28" s="97"/>
      <c r="N28" s="513">
        <f t="shared" si="3"/>
        <v>0</v>
      </c>
    </row>
    <row r="29" spans="1:14" ht="12.75">
      <c r="A29" s="520" t="s">
        <v>510</v>
      </c>
      <c r="B29" s="96">
        <v>167199</v>
      </c>
      <c r="C29" s="97">
        <v>1500</v>
      </c>
      <c r="D29" s="97"/>
      <c r="E29" s="97"/>
      <c r="F29" s="97"/>
      <c r="G29" s="102">
        <f t="shared" si="0"/>
        <v>168699</v>
      </c>
      <c r="H29" s="122"/>
      <c r="I29" s="96"/>
      <c r="J29" s="97"/>
      <c r="K29" s="97"/>
      <c r="L29" s="97"/>
      <c r="M29" s="97"/>
      <c r="N29" s="102">
        <f t="shared" si="3"/>
        <v>0</v>
      </c>
    </row>
    <row r="30" spans="1:14" ht="12.75">
      <c r="A30" s="520" t="s">
        <v>511</v>
      </c>
      <c r="B30" s="96">
        <v>70000</v>
      </c>
      <c r="C30" s="97"/>
      <c r="D30" s="97"/>
      <c r="E30" s="97"/>
      <c r="F30" s="97"/>
      <c r="G30" s="102">
        <f t="shared" si="0"/>
        <v>70000</v>
      </c>
      <c r="H30" s="122"/>
      <c r="I30" s="96"/>
      <c r="J30" s="97"/>
      <c r="K30" s="97"/>
      <c r="L30" s="97"/>
      <c r="M30" s="97"/>
      <c r="N30" s="102">
        <f t="shared" si="3"/>
        <v>0</v>
      </c>
    </row>
    <row r="31" spans="1:14" ht="12.75">
      <c r="A31" s="520" t="s">
        <v>512</v>
      </c>
      <c r="B31" s="96">
        <v>8000</v>
      </c>
      <c r="C31" s="97"/>
      <c r="D31" s="97"/>
      <c r="E31" s="97"/>
      <c r="F31" s="97"/>
      <c r="G31" s="102">
        <f t="shared" si="0"/>
        <v>8000</v>
      </c>
      <c r="H31" s="122"/>
      <c r="I31" s="96"/>
      <c r="J31" s="97"/>
      <c r="K31" s="97"/>
      <c r="L31" s="97"/>
      <c r="M31" s="97"/>
      <c r="N31" s="102">
        <f t="shared" si="3"/>
        <v>0</v>
      </c>
    </row>
    <row r="32" spans="1:14" ht="12.75">
      <c r="A32" s="495" t="s">
        <v>492</v>
      </c>
      <c r="B32" s="96"/>
      <c r="C32" s="97"/>
      <c r="D32" s="97"/>
      <c r="E32" s="97"/>
      <c r="F32" s="97"/>
      <c r="G32" s="513">
        <f>SUM(G33:G34)</f>
        <v>0</v>
      </c>
      <c r="H32" s="122"/>
      <c r="I32" s="91"/>
      <c r="J32" s="98"/>
      <c r="K32" s="98">
        <f>SUM(K33:K35)</f>
        <v>4500</v>
      </c>
      <c r="L32" s="98"/>
      <c r="M32" s="98"/>
      <c r="N32" s="513">
        <f t="shared" si="3"/>
        <v>4500</v>
      </c>
    </row>
    <row r="33" spans="1:14" ht="12.75">
      <c r="A33" s="520" t="s">
        <v>513</v>
      </c>
      <c r="B33" s="96"/>
      <c r="C33" s="97"/>
      <c r="D33" s="97"/>
      <c r="E33" s="97"/>
      <c r="F33" s="97"/>
      <c r="G33" s="513">
        <f t="shared" si="0"/>
        <v>0</v>
      </c>
      <c r="H33" s="122"/>
      <c r="I33" s="96"/>
      <c r="J33" s="97"/>
      <c r="K33" s="97">
        <v>3000</v>
      </c>
      <c r="L33" s="97"/>
      <c r="M33" s="97"/>
      <c r="N33" s="102">
        <f t="shared" si="3"/>
        <v>3000</v>
      </c>
    </row>
    <row r="34" spans="1:14" ht="12.75">
      <c r="A34" s="520" t="s">
        <v>514</v>
      </c>
      <c r="B34" s="96"/>
      <c r="C34" s="97"/>
      <c r="D34" s="97"/>
      <c r="E34" s="97"/>
      <c r="F34" s="97"/>
      <c r="G34" s="513">
        <f t="shared" si="0"/>
        <v>0</v>
      </c>
      <c r="H34" s="122"/>
      <c r="I34" s="96"/>
      <c r="J34" s="97"/>
      <c r="K34" s="97">
        <v>1000</v>
      </c>
      <c r="L34" s="97"/>
      <c r="M34" s="97"/>
      <c r="N34" s="102">
        <f t="shared" si="3"/>
        <v>1000</v>
      </c>
    </row>
    <row r="35" spans="1:14" ht="12.75">
      <c r="A35" s="520" t="s">
        <v>553</v>
      </c>
      <c r="B35" s="96"/>
      <c r="C35" s="97"/>
      <c r="D35" s="97"/>
      <c r="E35" s="97"/>
      <c r="F35" s="97"/>
      <c r="G35" s="513"/>
      <c r="H35" s="122"/>
      <c r="I35" s="96"/>
      <c r="J35" s="97"/>
      <c r="K35" s="97">
        <v>500</v>
      </c>
      <c r="L35" s="97"/>
      <c r="M35" s="97"/>
      <c r="N35" s="102">
        <f t="shared" si="3"/>
        <v>500</v>
      </c>
    </row>
    <row r="36" spans="1:14" ht="12.75">
      <c r="A36" s="109" t="s">
        <v>455</v>
      </c>
      <c r="B36" s="96"/>
      <c r="C36" s="97"/>
      <c r="D36" s="97"/>
      <c r="E36" s="97"/>
      <c r="F36" s="97"/>
      <c r="G36" s="513">
        <f t="shared" si="0"/>
        <v>0</v>
      </c>
      <c r="H36" s="122"/>
      <c r="I36" s="96">
        <v>3750</v>
      </c>
      <c r="J36" s="97"/>
      <c r="K36" s="97"/>
      <c r="L36" s="97"/>
      <c r="M36" s="97"/>
      <c r="N36" s="513">
        <f t="shared" si="3"/>
        <v>3750</v>
      </c>
    </row>
    <row r="37" spans="1:14" ht="12.75">
      <c r="A37" s="109" t="s">
        <v>456</v>
      </c>
      <c r="B37" s="96"/>
      <c r="C37" s="97"/>
      <c r="D37" s="97"/>
      <c r="E37" s="97"/>
      <c r="F37" s="97"/>
      <c r="G37" s="513">
        <f t="shared" si="0"/>
        <v>0</v>
      </c>
      <c r="H37" s="122"/>
      <c r="I37" s="96">
        <v>27500</v>
      </c>
      <c r="J37" s="97"/>
      <c r="K37" s="97"/>
      <c r="L37" s="97"/>
      <c r="M37" s="97"/>
      <c r="N37" s="513">
        <f t="shared" si="3"/>
        <v>27500</v>
      </c>
    </row>
    <row r="38" spans="1:14" ht="15.75" customHeight="1" thickBot="1">
      <c r="A38" s="114" t="s">
        <v>457</v>
      </c>
      <c r="B38" s="523"/>
      <c r="C38" s="524"/>
      <c r="D38" s="524">
        <v>600</v>
      </c>
      <c r="E38" s="524"/>
      <c r="F38" s="524"/>
      <c r="G38" s="514">
        <f t="shared" si="0"/>
        <v>600</v>
      </c>
      <c r="H38" s="122"/>
      <c r="I38" s="523">
        <v>10018</v>
      </c>
      <c r="J38" s="524">
        <v>5000</v>
      </c>
      <c r="K38" s="524"/>
      <c r="L38" s="524"/>
      <c r="M38" s="524"/>
      <c r="N38" s="514">
        <f t="shared" si="3"/>
        <v>15018</v>
      </c>
    </row>
    <row r="39" spans="1:14" ht="34.5" customHeight="1" thickBot="1">
      <c r="A39" s="525"/>
      <c r="B39" s="526"/>
      <c r="C39" s="526"/>
      <c r="D39" s="527"/>
      <c r="E39" s="526"/>
      <c r="F39" s="526"/>
      <c r="G39" s="528"/>
      <c r="H39" s="529"/>
      <c r="I39" s="526"/>
      <c r="J39" s="526"/>
      <c r="K39" s="526"/>
      <c r="L39" s="526"/>
      <c r="M39" s="526"/>
      <c r="N39" s="528"/>
    </row>
    <row r="40" spans="1:14" ht="15.75">
      <c r="A40" s="105" t="s">
        <v>36</v>
      </c>
      <c r="B40" s="609" t="s">
        <v>143</v>
      </c>
      <c r="C40" s="579"/>
      <c r="D40" s="579"/>
      <c r="E40" s="579"/>
      <c r="F40" s="579"/>
      <c r="G40" s="577"/>
      <c r="H40" s="117"/>
      <c r="I40" s="609" t="s">
        <v>144</v>
      </c>
      <c r="J40" s="579"/>
      <c r="K40" s="579"/>
      <c r="L40" s="579"/>
      <c r="M40" s="579"/>
      <c r="N40" s="577"/>
    </row>
    <row r="41" spans="1:14" ht="12.75">
      <c r="A41" s="106"/>
      <c r="B41" s="111" t="s">
        <v>21</v>
      </c>
      <c r="C41" s="112" t="s">
        <v>22</v>
      </c>
      <c r="D41" s="112" t="s">
        <v>23</v>
      </c>
      <c r="E41" s="112" t="s">
        <v>24</v>
      </c>
      <c r="F41" s="112" t="s">
        <v>25</v>
      </c>
      <c r="G41" s="113" t="s">
        <v>527</v>
      </c>
      <c r="H41" s="119"/>
      <c r="I41" s="111" t="s">
        <v>21</v>
      </c>
      <c r="J41" s="112" t="s">
        <v>22</v>
      </c>
      <c r="K41" s="112" t="s">
        <v>23</v>
      </c>
      <c r="L41" s="112" t="s">
        <v>26</v>
      </c>
      <c r="M41" s="112" t="s">
        <v>25</v>
      </c>
      <c r="N41" s="113" t="s">
        <v>527</v>
      </c>
    </row>
    <row r="42" spans="1:14" ht="13.5" thickBot="1">
      <c r="A42" s="107"/>
      <c r="B42" s="187" t="s">
        <v>27</v>
      </c>
      <c r="C42" s="188" t="s">
        <v>27</v>
      </c>
      <c r="D42" s="188" t="s">
        <v>28</v>
      </c>
      <c r="E42" s="188" t="s">
        <v>149</v>
      </c>
      <c r="F42" s="188" t="s">
        <v>29</v>
      </c>
      <c r="G42" s="189" t="s">
        <v>119</v>
      </c>
      <c r="H42" s="118"/>
      <c r="I42" s="187" t="s">
        <v>30</v>
      </c>
      <c r="J42" s="188" t="s">
        <v>31</v>
      </c>
      <c r="K42" s="188" t="s">
        <v>32</v>
      </c>
      <c r="L42" s="188"/>
      <c r="M42" s="188" t="s">
        <v>141</v>
      </c>
      <c r="N42" s="189" t="s">
        <v>33</v>
      </c>
    </row>
    <row r="43" spans="1:14" ht="12.75">
      <c r="A43" s="495" t="s">
        <v>458</v>
      </c>
      <c r="B43" s="91">
        <f>SUM(B44:B46)</f>
        <v>525753</v>
      </c>
      <c r="C43" s="98">
        <f>SUM(C44:C46)</f>
        <v>0</v>
      </c>
      <c r="D43" s="98">
        <f>SUM(D44:D46)</f>
        <v>766175</v>
      </c>
      <c r="E43" s="98"/>
      <c r="F43" s="98"/>
      <c r="G43" s="513">
        <f>SUM(G44:G46)</f>
        <v>1291928</v>
      </c>
      <c r="H43" s="122"/>
      <c r="I43" s="96"/>
      <c r="J43" s="97"/>
      <c r="K43" s="97"/>
      <c r="L43" s="97"/>
      <c r="M43" s="97"/>
      <c r="N43" s="513">
        <f t="shared" si="3"/>
        <v>0</v>
      </c>
    </row>
    <row r="44" spans="1:14" ht="12.75">
      <c r="A44" s="520" t="s">
        <v>515</v>
      </c>
      <c r="B44" s="96">
        <v>42360</v>
      </c>
      <c r="C44" s="97"/>
      <c r="D44" s="97"/>
      <c r="E44" s="97"/>
      <c r="F44" s="97"/>
      <c r="G44" s="102">
        <f t="shared" si="0"/>
        <v>42360</v>
      </c>
      <c r="H44" s="122"/>
      <c r="I44" s="96"/>
      <c r="J44" s="97"/>
      <c r="K44" s="97"/>
      <c r="L44" s="97"/>
      <c r="M44" s="97"/>
      <c r="N44" s="102">
        <f t="shared" si="3"/>
        <v>0</v>
      </c>
    </row>
    <row r="45" spans="1:14" ht="12.75">
      <c r="A45" s="520" t="s">
        <v>516</v>
      </c>
      <c r="B45" s="96">
        <v>483393</v>
      </c>
      <c r="C45" s="97"/>
      <c r="D45" s="97"/>
      <c r="E45" s="97"/>
      <c r="F45" s="97"/>
      <c r="G45" s="102">
        <f t="shared" si="0"/>
        <v>483393</v>
      </c>
      <c r="H45" s="122"/>
      <c r="I45" s="96"/>
      <c r="J45" s="97"/>
      <c r="K45" s="97"/>
      <c r="L45" s="97"/>
      <c r="M45" s="97"/>
      <c r="N45" s="102">
        <f t="shared" si="3"/>
        <v>0</v>
      </c>
    </row>
    <row r="46" spans="1:14" ht="12.75">
      <c r="A46" s="520" t="s">
        <v>517</v>
      </c>
      <c r="B46" s="96"/>
      <c r="C46" s="97"/>
      <c r="D46" s="97">
        <v>766175</v>
      </c>
      <c r="E46" s="97"/>
      <c r="F46" s="97"/>
      <c r="G46" s="102">
        <f t="shared" si="0"/>
        <v>766175</v>
      </c>
      <c r="H46" s="122"/>
      <c r="I46" s="96"/>
      <c r="J46" s="97"/>
      <c r="K46" s="97"/>
      <c r="L46" s="97"/>
      <c r="M46" s="97"/>
      <c r="N46" s="102">
        <f t="shared" si="3"/>
        <v>0</v>
      </c>
    </row>
    <row r="47" spans="1:14" ht="12.75">
      <c r="A47" s="109" t="s">
        <v>459</v>
      </c>
      <c r="B47" s="92"/>
      <c r="C47" s="88"/>
      <c r="D47" s="88"/>
      <c r="E47" s="88">
        <v>32413</v>
      </c>
      <c r="F47" s="88"/>
      <c r="G47" s="90">
        <f t="shared" si="0"/>
        <v>32413</v>
      </c>
      <c r="H47" s="121"/>
      <c r="I47" s="92">
        <v>18760</v>
      </c>
      <c r="J47" s="88"/>
      <c r="K47" s="88"/>
      <c r="L47" s="88">
        <v>247995</v>
      </c>
      <c r="M47" s="88"/>
      <c r="N47" s="90">
        <f t="shared" si="3"/>
        <v>266755</v>
      </c>
    </row>
    <row r="48" spans="1:14" ht="12.75">
      <c r="A48" s="109" t="s">
        <v>460</v>
      </c>
      <c r="B48" s="96"/>
      <c r="C48" s="97"/>
      <c r="D48" s="97"/>
      <c r="E48" s="97"/>
      <c r="F48" s="97"/>
      <c r="G48" s="513">
        <f t="shared" si="0"/>
        <v>0</v>
      </c>
      <c r="H48" s="122"/>
      <c r="I48" s="92"/>
      <c r="J48" s="88"/>
      <c r="K48" s="88">
        <v>1263526</v>
      </c>
      <c r="L48" s="88"/>
      <c r="M48" s="88"/>
      <c r="N48" s="90">
        <f t="shared" si="3"/>
        <v>1263526</v>
      </c>
    </row>
    <row r="49" spans="1:14" ht="12.75">
      <c r="A49" s="109" t="s">
        <v>461</v>
      </c>
      <c r="B49" s="92"/>
      <c r="C49" s="88"/>
      <c r="D49" s="88">
        <v>1181</v>
      </c>
      <c r="E49" s="88"/>
      <c r="F49" s="88"/>
      <c r="G49" s="513">
        <f t="shared" si="0"/>
        <v>1181</v>
      </c>
      <c r="H49" s="122"/>
      <c r="I49" s="92">
        <v>3356</v>
      </c>
      <c r="J49" s="88"/>
      <c r="K49" s="88"/>
      <c r="L49" s="88"/>
      <c r="M49" s="88"/>
      <c r="N49" s="90">
        <f t="shared" si="3"/>
        <v>3356</v>
      </c>
    </row>
    <row r="50" spans="1:14" ht="12.75">
      <c r="A50" s="114" t="s">
        <v>462</v>
      </c>
      <c r="B50" s="488"/>
      <c r="C50" s="489"/>
      <c r="D50" s="489">
        <v>40000</v>
      </c>
      <c r="E50" s="489"/>
      <c r="F50" s="489"/>
      <c r="G50" s="513">
        <f t="shared" si="0"/>
        <v>40000</v>
      </c>
      <c r="H50" s="122"/>
      <c r="I50" s="488">
        <v>51625</v>
      </c>
      <c r="J50" s="489"/>
      <c r="K50" s="489">
        <v>685</v>
      </c>
      <c r="L50" s="489"/>
      <c r="M50" s="489"/>
      <c r="N50" s="90">
        <f t="shared" si="3"/>
        <v>52310</v>
      </c>
    </row>
    <row r="51" spans="1:14" ht="12.75">
      <c r="A51" s="114" t="s">
        <v>463</v>
      </c>
      <c r="B51" s="488"/>
      <c r="C51" s="489"/>
      <c r="D51" s="489">
        <v>19592</v>
      </c>
      <c r="E51" s="489"/>
      <c r="F51" s="489"/>
      <c r="G51" s="513">
        <f t="shared" si="0"/>
        <v>19592</v>
      </c>
      <c r="H51" s="122"/>
      <c r="I51" s="488">
        <v>800</v>
      </c>
      <c r="J51" s="489"/>
      <c r="K51" s="489">
        <v>75094</v>
      </c>
      <c r="L51" s="489"/>
      <c r="M51" s="489"/>
      <c r="N51" s="90">
        <f t="shared" si="3"/>
        <v>75894</v>
      </c>
    </row>
    <row r="52" spans="1:14" ht="12.75">
      <c r="A52" s="114" t="s">
        <v>464</v>
      </c>
      <c r="B52" s="488"/>
      <c r="C52" s="489"/>
      <c r="D52" s="489">
        <v>8991</v>
      </c>
      <c r="E52" s="489"/>
      <c r="F52" s="489"/>
      <c r="G52" s="513">
        <f t="shared" si="0"/>
        <v>8991</v>
      </c>
      <c r="H52" s="122"/>
      <c r="I52" s="488"/>
      <c r="J52" s="489"/>
      <c r="K52" s="489"/>
      <c r="L52" s="489"/>
      <c r="M52" s="489"/>
      <c r="N52" s="90">
        <f t="shared" si="3"/>
        <v>0</v>
      </c>
    </row>
    <row r="53" spans="1:14" ht="12.75">
      <c r="A53" s="114" t="s">
        <v>465</v>
      </c>
      <c r="B53" s="488"/>
      <c r="C53" s="489"/>
      <c r="D53" s="489">
        <v>184</v>
      </c>
      <c r="E53" s="489"/>
      <c r="F53" s="489"/>
      <c r="G53" s="513">
        <f t="shared" si="0"/>
        <v>184</v>
      </c>
      <c r="H53" s="122"/>
      <c r="I53" s="488">
        <v>3072</v>
      </c>
      <c r="J53" s="489"/>
      <c r="K53" s="489">
        <v>36063</v>
      </c>
      <c r="L53" s="489"/>
      <c r="M53" s="489"/>
      <c r="N53" s="90">
        <f t="shared" si="3"/>
        <v>39135</v>
      </c>
    </row>
    <row r="54" spans="1:14" ht="12.75">
      <c r="A54" s="114" t="s">
        <v>466</v>
      </c>
      <c r="B54" s="488"/>
      <c r="C54" s="489"/>
      <c r="D54" s="489">
        <v>173500</v>
      </c>
      <c r="E54" s="489"/>
      <c r="F54" s="489"/>
      <c r="G54" s="513">
        <f t="shared" si="0"/>
        <v>173500</v>
      </c>
      <c r="H54" s="122"/>
      <c r="I54" s="488"/>
      <c r="J54" s="489"/>
      <c r="K54" s="489"/>
      <c r="L54" s="489"/>
      <c r="M54" s="489"/>
      <c r="N54" s="90">
        <f t="shared" si="3"/>
        <v>0</v>
      </c>
    </row>
    <row r="55" spans="1:14" ht="12.75">
      <c r="A55" s="114" t="s">
        <v>467</v>
      </c>
      <c r="B55" s="488"/>
      <c r="C55" s="489"/>
      <c r="D55" s="489"/>
      <c r="E55" s="489"/>
      <c r="F55" s="489"/>
      <c r="G55" s="513">
        <f t="shared" si="0"/>
        <v>0</v>
      </c>
      <c r="H55" s="122"/>
      <c r="I55" s="488"/>
      <c r="J55" s="489"/>
      <c r="K55" s="489">
        <v>137425</v>
      </c>
      <c r="L55" s="489"/>
      <c r="M55" s="489"/>
      <c r="N55" s="90">
        <f t="shared" si="3"/>
        <v>137425</v>
      </c>
    </row>
    <row r="56" spans="1:14" ht="12.75">
      <c r="A56" s="114" t="s">
        <v>468</v>
      </c>
      <c r="B56" s="488"/>
      <c r="C56" s="489"/>
      <c r="D56" s="489"/>
      <c r="E56" s="489"/>
      <c r="F56" s="489"/>
      <c r="G56" s="513">
        <f t="shared" si="0"/>
        <v>0</v>
      </c>
      <c r="H56" s="122"/>
      <c r="I56" s="488"/>
      <c r="J56" s="489"/>
      <c r="K56" s="489">
        <v>3900</v>
      </c>
      <c r="L56" s="489"/>
      <c r="M56" s="489"/>
      <c r="N56" s="90">
        <f t="shared" si="3"/>
        <v>3900</v>
      </c>
    </row>
    <row r="57" spans="1:14" ht="12.75">
      <c r="A57" s="114" t="s">
        <v>469</v>
      </c>
      <c r="B57" s="488"/>
      <c r="C57" s="489"/>
      <c r="D57" s="489"/>
      <c r="E57" s="489"/>
      <c r="F57" s="489"/>
      <c r="G57" s="513">
        <f t="shared" si="0"/>
        <v>0</v>
      </c>
      <c r="H57" s="122"/>
      <c r="I57" s="488"/>
      <c r="J57" s="489"/>
      <c r="K57" s="489">
        <v>20000</v>
      </c>
      <c r="L57" s="489"/>
      <c r="M57" s="489"/>
      <c r="N57" s="90">
        <f t="shared" si="3"/>
        <v>20000</v>
      </c>
    </row>
    <row r="58" spans="1:14" ht="12.75">
      <c r="A58" s="114" t="s">
        <v>470</v>
      </c>
      <c r="B58" s="488"/>
      <c r="C58" s="489"/>
      <c r="D58" s="489"/>
      <c r="E58" s="489"/>
      <c r="F58" s="489"/>
      <c r="G58" s="513">
        <f t="shared" si="0"/>
        <v>0</v>
      </c>
      <c r="H58" s="122"/>
      <c r="I58" s="488"/>
      <c r="J58" s="489"/>
      <c r="K58" s="489">
        <v>1400</v>
      </c>
      <c r="L58" s="489"/>
      <c r="M58" s="489"/>
      <c r="N58" s="90">
        <f t="shared" si="3"/>
        <v>1400</v>
      </c>
    </row>
    <row r="59" spans="1:14" ht="12.75">
      <c r="A59" s="114" t="s">
        <v>471</v>
      </c>
      <c r="B59" s="488"/>
      <c r="C59" s="489"/>
      <c r="D59" s="489"/>
      <c r="E59" s="489"/>
      <c r="F59" s="489"/>
      <c r="G59" s="513">
        <f t="shared" si="0"/>
        <v>0</v>
      </c>
      <c r="H59" s="122"/>
      <c r="I59" s="488">
        <v>2516</v>
      </c>
      <c r="J59" s="489"/>
      <c r="K59" s="489">
        <v>10484</v>
      </c>
      <c r="L59" s="489"/>
      <c r="M59" s="489"/>
      <c r="N59" s="90">
        <f t="shared" si="3"/>
        <v>13000</v>
      </c>
    </row>
    <row r="60" spans="1:14" ht="12.75">
      <c r="A60" s="114" t="s">
        <v>472</v>
      </c>
      <c r="B60" s="488"/>
      <c r="C60" s="489"/>
      <c r="D60" s="489"/>
      <c r="E60" s="489"/>
      <c r="F60" s="489"/>
      <c r="G60" s="513">
        <f t="shared" si="0"/>
        <v>0</v>
      </c>
      <c r="H60" s="122"/>
      <c r="I60" s="488">
        <v>523</v>
      </c>
      <c r="J60" s="489"/>
      <c r="K60" s="489">
        <v>2177</v>
      </c>
      <c r="L60" s="489"/>
      <c r="M60" s="489"/>
      <c r="N60" s="90">
        <f t="shared" si="3"/>
        <v>2700</v>
      </c>
    </row>
    <row r="61" spans="1:14" ht="12.75">
      <c r="A61" s="114" t="s">
        <v>473</v>
      </c>
      <c r="B61" s="488"/>
      <c r="C61" s="489"/>
      <c r="D61" s="489"/>
      <c r="E61" s="489"/>
      <c r="F61" s="489"/>
      <c r="G61" s="513">
        <f t="shared" si="0"/>
        <v>0</v>
      </c>
      <c r="H61" s="122"/>
      <c r="I61" s="488"/>
      <c r="J61" s="489"/>
      <c r="K61" s="489">
        <v>25000</v>
      </c>
      <c r="L61" s="489"/>
      <c r="M61" s="489"/>
      <c r="N61" s="90">
        <f t="shared" si="3"/>
        <v>25000</v>
      </c>
    </row>
    <row r="62" spans="1:14" ht="12.75">
      <c r="A62" s="114" t="s">
        <v>474</v>
      </c>
      <c r="B62" s="488"/>
      <c r="C62" s="489"/>
      <c r="D62" s="489"/>
      <c r="E62" s="489"/>
      <c r="F62" s="489"/>
      <c r="G62" s="513">
        <f t="shared" si="0"/>
        <v>0</v>
      </c>
      <c r="H62" s="122"/>
      <c r="I62" s="488"/>
      <c r="J62" s="489"/>
      <c r="K62" s="489">
        <v>2000</v>
      </c>
      <c r="L62" s="489"/>
      <c r="M62" s="489"/>
      <c r="N62" s="90">
        <f t="shared" si="3"/>
        <v>2000</v>
      </c>
    </row>
    <row r="63" spans="1:14" ht="12.75">
      <c r="A63" s="114" t="s">
        <v>475</v>
      </c>
      <c r="B63" s="488"/>
      <c r="C63" s="489"/>
      <c r="D63" s="489"/>
      <c r="E63" s="489"/>
      <c r="F63" s="489"/>
      <c r="G63" s="513">
        <f t="shared" si="0"/>
        <v>0</v>
      </c>
      <c r="H63" s="122"/>
      <c r="I63" s="488"/>
      <c r="J63" s="489"/>
      <c r="K63" s="489">
        <v>2400</v>
      </c>
      <c r="L63" s="489"/>
      <c r="M63" s="489"/>
      <c r="N63" s="90">
        <f t="shared" si="3"/>
        <v>2400</v>
      </c>
    </row>
    <row r="64" spans="1:14" ht="12.75">
      <c r="A64" s="114" t="s">
        <v>476</v>
      </c>
      <c r="B64" s="488"/>
      <c r="C64" s="489"/>
      <c r="D64" s="489"/>
      <c r="E64" s="489"/>
      <c r="F64" s="489"/>
      <c r="G64" s="513">
        <f t="shared" si="0"/>
        <v>0</v>
      </c>
      <c r="H64" s="122"/>
      <c r="I64" s="488"/>
      <c r="J64" s="489"/>
      <c r="K64" s="489">
        <v>1423</v>
      </c>
      <c r="L64" s="489"/>
      <c r="M64" s="489"/>
      <c r="N64" s="90">
        <f t="shared" si="3"/>
        <v>1423</v>
      </c>
    </row>
    <row r="65" spans="1:14" ht="12.75">
      <c r="A65" s="114" t="s">
        <v>477</v>
      </c>
      <c r="B65" s="488"/>
      <c r="C65" s="489"/>
      <c r="D65" s="489"/>
      <c r="E65" s="489"/>
      <c r="F65" s="489"/>
      <c r="G65" s="513">
        <f t="shared" si="0"/>
        <v>0</v>
      </c>
      <c r="H65" s="122"/>
      <c r="I65" s="488"/>
      <c r="J65" s="489"/>
      <c r="K65" s="489">
        <v>3100</v>
      </c>
      <c r="L65" s="489"/>
      <c r="M65" s="489"/>
      <c r="N65" s="90">
        <f t="shared" si="3"/>
        <v>3100</v>
      </c>
    </row>
    <row r="66" spans="1:14" ht="12.75">
      <c r="A66" s="114" t="s">
        <v>478</v>
      </c>
      <c r="B66" s="488"/>
      <c r="C66" s="489"/>
      <c r="D66" s="489"/>
      <c r="E66" s="489"/>
      <c r="F66" s="489"/>
      <c r="G66" s="513">
        <f t="shared" si="0"/>
        <v>0</v>
      </c>
      <c r="H66" s="122"/>
      <c r="I66" s="488"/>
      <c r="J66" s="489"/>
      <c r="K66" s="489">
        <v>3500</v>
      </c>
      <c r="L66" s="489"/>
      <c r="M66" s="489"/>
      <c r="N66" s="90">
        <f t="shared" si="3"/>
        <v>3500</v>
      </c>
    </row>
    <row r="67" spans="1:14" ht="12.75">
      <c r="A67" s="114" t="s">
        <v>479</v>
      </c>
      <c r="B67" s="488"/>
      <c r="C67" s="489"/>
      <c r="D67" s="489">
        <v>1200</v>
      </c>
      <c r="E67" s="489"/>
      <c r="F67" s="489"/>
      <c r="G67" s="513">
        <f t="shared" si="0"/>
        <v>1200</v>
      </c>
      <c r="H67" s="122"/>
      <c r="I67" s="488"/>
      <c r="J67" s="489"/>
      <c r="K67" s="489">
        <v>3000</v>
      </c>
      <c r="L67" s="489"/>
      <c r="M67" s="489"/>
      <c r="N67" s="90">
        <f t="shared" si="3"/>
        <v>3000</v>
      </c>
    </row>
    <row r="68" spans="1:14" ht="12.75">
      <c r="A68" s="114" t="s">
        <v>480</v>
      </c>
      <c r="B68" s="488"/>
      <c r="C68" s="489"/>
      <c r="D68" s="489"/>
      <c r="E68" s="489"/>
      <c r="F68" s="489"/>
      <c r="G68" s="513">
        <f t="shared" si="0"/>
        <v>0</v>
      </c>
      <c r="H68" s="122"/>
      <c r="I68" s="488"/>
      <c r="J68" s="489"/>
      <c r="K68" s="521">
        <v>7602</v>
      </c>
      <c r="L68" s="489"/>
      <c r="M68" s="489"/>
      <c r="N68" s="90">
        <f t="shared" si="3"/>
        <v>7602</v>
      </c>
    </row>
    <row r="69" spans="1:14" ht="12.75">
      <c r="A69" s="491" t="s">
        <v>481</v>
      </c>
      <c r="B69" s="488"/>
      <c r="C69" s="489"/>
      <c r="D69" s="489">
        <v>33329</v>
      </c>
      <c r="E69" s="489"/>
      <c r="F69" s="489"/>
      <c r="G69" s="513">
        <f t="shared" si="0"/>
        <v>33329</v>
      </c>
      <c r="H69" s="122"/>
      <c r="I69" s="488"/>
      <c r="J69" s="489"/>
      <c r="K69" s="489"/>
      <c r="L69" s="489"/>
      <c r="M69" s="489"/>
      <c r="N69" s="90">
        <f t="shared" si="3"/>
        <v>0</v>
      </c>
    </row>
    <row r="70" spans="1:14" ht="12.75">
      <c r="A70" s="490" t="s">
        <v>482</v>
      </c>
      <c r="B70" s="488"/>
      <c r="C70" s="489"/>
      <c r="D70" s="489">
        <v>96810</v>
      </c>
      <c r="E70" s="489"/>
      <c r="F70" s="489"/>
      <c r="G70" s="513">
        <f t="shared" si="0"/>
        <v>96810</v>
      </c>
      <c r="H70" s="122"/>
      <c r="I70" s="488">
        <v>339</v>
      </c>
      <c r="J70" s="489"/>
      <c r="K70" s="489"/>
      <c r="L70" s="489"/>
      <c r="M70" s="489"/>
      <c r="N70" s="90">
        <f t="shared" si="3"/>
        <v>339</v>
      </c>
    </row>
    <row r="71" spans="1:14" ht="12.75">
      <c r="A71" s="114" t="s">
        <v>484</v>
      </c>
      <c r="B71" s="488"/>
      <c r="C71" s="489"/>
      <c r="D71" s="489"/>
      <c r="E71" s="489"/>
      <c r="F71" s="489"/>
      <c r="G71" s="513">
        <f t="shared" si="0"/>
        <v>0</v>
      </c>
      <c r="H71" s="122"/>
      <c r="I71" s="488"/>
      <c r="J71" s="489"/>
      <c r="K71" s="489">
        <v>21750</v>
      </c>
      <c r="L71" s="489"/>
      <c r="M71" s="489"/>
      <c r="N71" s="90">
        <f t="shared" si="3"/>
        <v>21750</v>
      </c>
    </row>
    <row r="72" spans="1:14" ht="12.75">
      <c r="A72" s="114" t="s">
        <v>485</v>
      </c>
      <c r="B72" s="488">
        <v>306</v>
      </c>
      <c r="C72" s="489"/>
      <c r="D72" s="489"/>
      <c r="E72" s="489"/>
      <c r="F72" s="489"/>
      <c r="G72" s="500">
        <f t="shared" si="0"/>
        <v>306</v>
      </c>
      <c r="H72" s="122"/>
      <c r="I72" s="488">
        <v>3816</v>
      </c>
      <c r="J72" s="489"/>
      <c r="K72" s="489"/>
      <c r="L72" s="489"/>
      <c r="M72" s="489"/>
      <c r="N72" s="90">
        <f t="shared" si="3"/>
        <v>3816</v>
      </c>
    </row>
    <row r="73" spans="1:14" ht="13.5" thickBot="1">
      <c r="A73" s="114"/>
      <c r="B73" s="488"/>
      <c r="C73" s="489"/>
      <c r="D73" s="489"/>
      <c r="E73" s="489"/>
      <c r="F73" s="489"/>
      <c r="G73" s="514">
        <f t="shared" si="0"/>
        <v>0</v>
      </c>
      <c r="H73" s="122"/>
      <c r="I73" s="488"/>
      <c r="J73" s="489"/>
      <c r="K73" s="489"/>
      <c r="L73" s="489"/>
      <c r="M73" s="489"/>
      <c r="N73" s="511">
        <f t="shared" si="3"/>
        <v>0</v>
      </c>
    </row>
    <row r="74" spans="1:14" ht="12.75">
      <c r="A74" s="116" t="s">
        <v>9</v>
      </c>
      <c r="B74" s="512">
        <f>SUM(B10:B13,B18:B28,B32,B36:B43,B47:B73)</f>
        <v>801568</v>
      </c>
      <c r="C74" s="512">
        <f>SUM(C10:C13,C18:C28,C32,C36:C43,C47:C73)</f>
        <v>16500</v>
      </c>
      <c r="D74" s="512">
        <f>SUM(D10:D13,D17:D28,D32,D36:D43,D47:D73)</f>
        <v>1508654</v>
      </c>
      <c r="E74" s="512">
        <f>SUM(E10:E13,E18:E28,E32,E36:E43,E47:E73)</f>
        <v>596485</v>
      </c>
      <c r="F74" s="512">
        <f>SUM(F10:F13,F18:F27,F28,F32,F36:F43,F47:F73)</f>
        <v>104156</v>
      </c>
      <c r="G74" s="512">
        <f>SUM(G10:G13,G17:G28,G36:G43,G47:G54,G55:G73)</f>
        <v>3027363</v>
      </c>
      <c r="H74" s="512">
        <f>SUM(H10:H13,H18:H28,H36:H43,H47:H54,H55:H73)</f>
        <v>0</v>
      </c>
      <c r="I74" s="512">
        <f aca="true" t="shared" si="4" ref="I74:N74">SUM(I10:I13,I17:I28,I32,I36:I43,I47:I73)</f>
        <v>568464</v>
      </c>
      <c r="J74" s="512">
        <f t="shared" si="4"/>
        <v>82439</v>
      </c>
      <c r="K74" s="512">
        <f t="shared" si="4"/>
        <v>1646281</v>
      </c>
      <c r="L74" s="512">
        <f t="shared" si="4"/>
        <v>694800</v>
      </c>
      <c r="M74" s="512">
        <f t="shared" si="4"/>
        <v>35379</v>
      </c>
      <c r="N74" s="512">
        <f t="shared" si="4"/>
        <v>3027363</v>
      </c>
    </row>
    <row r="75" spans="1:14" ht="12.75">
      <c r="A75" s="115" t="s">
        <v>146</v>
      </c>
      <c r="B75" s="92"/>
      <c r="C75" s="88"/>
      <c r="D75" s="88"/>
      <c r="E75" s="88"/>
      <c r="F75" s="88"/>
      <c r="G75" s="90"/>
      <c r="H75" s="123"/>
      <c r="I75" s="91"/>
      <c r="J75" s="98"/>
      <c r="K75" s="88">
        <v>1263526</v>
      </c>
      <c r="L75" s="88"/>
      <c r="M75" s="88"/>
      <c r="N75" s="89">
        <f>SUM(I75:M75)</f>
        <v>1263526</v>
      </c>
    </row>
    <row r="76" spans="1:14" ht="13.5" thickBot="1">
      <c r="A76" s="110" t="s">
        <v>147</v>
      </c>
      <c r="B76" s="99">
        <f aca="true" t="shared" si="5" ref="B76:J76">B74-B75</f>
        <v>801568</v>
      </c>
      <c r="C76" s="99">
        <f t="shared" si="5"/>
        <v>16500</v>
      </c>
      <c r="D76" s="99">
        <f t="shared" si="5"/>
        <v>1508654</v>
      </c>
      <c r="E76" s="99">
        <f t="shared" si="5"/>
        <v>596485</v>
      </c>
      <c r="F76" s="99">
        <f t="shared" si="5"/>
        <v>104156</v>
      </c>
      <c r="G76" s="99">
        <f t="shared" si="5"/>
        <v>3027363</v>
      </c>
      <c r="H76" s="99">
        <f t="shared" si="5"/>
        <v>0</v>
      </c>
      <c r="I76" s="99">
        <f t="shared" si="5"/>
        <v>568464</v>
      </c>
      <c r="J76" s="99">
        <f t="shared" si="5"/>
        <v>82439</v>
      </c>
      <c r="K76" s="99">
        <f>K74-K75</f>
        <v>382755</v>
      </c>
      <c r="L76" s="99">
        <f>L74-L75</f>
        <v>694800</v>
      </c>
      <c r="M76" s="99">
        <f>M74-M75</f>
        <v>35379</v>
      </c>
      <c r="N76" s="99">
        <f>N74-N75</f>
        <v>1763837</v>
      </c>
    </row>
    <row r="77" spans="1:14" ht="12.75">
      <c r="A77" s="346"/>
      <c r="B77" s="347"/>
      <c r="C77" s="347"/>
      <c r="D77" s="347"/>
      <c r="E77" s="347"/>
      <c r="F77" s="347"/>
      <c r="G77" s="135"/>
      <c r="H77" s="135"/>
      <c r="I77" s="575"/>
      <c r="J77" s="347"/>
      <c r="K77" s="576"/>
      <c r="L77" s="575"/>
      <c r="M77" s="575"/>
      <c r="N77" s="348"/>
    </row>
    <row r="78" spans="1:14" ht="12.75">
      <c r="A78" s="346"/>
      <c r="B78" s="347"/>
      <c r="C78" s="347"/>
      <c r="D78" s="347"/>
      <c r="E78" s="347"/>
      <c r="F78" s="347"/>
      <c r="G78" s="135"/>
      <c r="H78" s="135"/>
      <c r="I78" s="347"/>
      <c r="J78" s="347"/>
      <c r="K78" s="576"/>
      <c r="L78" s="575"/>
      <c r="M78" s="575"/>
      <c r="N78" s="348"/>
    </row>
    <row r="79" spans="1:14" ht="12.75">
      <c r="A79" s="346"/>
      <c r="B79" s="347"/>
      <c r="C79" s="347"/>
      <c r="D79" s="347"/>
      <c r="E79" s="347"/>
      <c r="F79" s="347"/>
      <c r="G79" s="135"/>
      <c r="H79" s="135"/>
      <c r="I79" s="564"/>
      <c r="J79" s="347"/>
      <c r="K79" s="348"/>
      <c r="L79" s="347"/>
      <c r="M79" s="347"/>
      <c r="N79" s="348"/>
    </row>
    <row r="80" spans="1:14" ht="12.75">
      <c r="A80" s="346"/>
      <c r="B80" s="347"/>
      <c r="C80" s="347"/>
      <c r="D80" s="347"/>
      <c r="E80" s="347"/>
      <c r="F80" s="347"/>
      <c r="G80" s="135"/>
      <c r="H80" s="135"/>
      <c r="I80" s="347"/>
      <c r="J80" s="347"/>
      <c r="K80" s="348"/>
      <c r="L80" s="347"/>
      <c r="M80" s="347"/>
      <c r="N80" s="348"/>
    </row>
    <row r="81" spans="1:14" ht="12.75">
      <c r="A81" s="346"/>
      <c r="B81" s="347"/>
      <c r="C81" s="347"/>
      <c r="D81" s="347"/>
      <c r="E81" s="347"/>
      <c r="F81" s="347"/>
      <c r="G81" s="135"/>
      <c r="H81" s="135"/>
      <c r="I81" s="347"/>
      <c r="J81" s="347"/>
      <c r="K81" s="348"/>
      <c r="L81" s="347"/>
      <c r="M81" s="347"/>
      <c r="N81" s="348"/>
    </row>
    <row r="82" spans="1:14" ht="12.75">
      <c r="A82" s="346"/>
      <c r="B82" s="347"/>
      <c r="C82" s="347"/>
      <c r="D82" s="347"/>
      <c r="E82" s="347"/>
      <c r="F82" s="347"/>
      <c r="G82" s="135"/>
      <c r="H82" s="135"/>
      <c r="I82" s="347"/>
      <c r="J82" s="347"/>
      <c r="K82" s="348"/>
      <c r="L82" s="347"/>
      <c r="M82" s="347"/>
      <c r="N82" s="348"/>
    </row>
    <row r="83" spans="1:14" ht="12.75">
      <c r="A83" s="346"/>
      <c r="B83" s="347"/>
      <c r="C83" s="347"/>
      <c r="D83" s="347"/>
      <c r="E83" s="347"/>
      <c r="F83" s="347"/>
      <c r="G83" s="135"/>
      <c r="H83" s="135"/>
      <c r="I83" s="347"/>
      <c r="J83" s="347"/>
      <c r="K83" s="348"/>
      <c r="L83" s="347"/>
      <c r="M83" s="347"/>
      <c r="N83" s="348"/>
    </row>
  </sheetData>
  <sheetProtection/>
  <mergeCells count="6">
    <mergeCell ref="B40:G40"/>
    <mergeCell ref="I40:N40"/>
    <mergeCell ref="J2:M2"/>
    <mergeCell ref="J1:M1"/>
    <mergeCell ref="B7:G7"/>
    <mergeCell ref="I7:N7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3" sqref="A3"/>
    </sheetView>
  </sheetViews>
  <sheetFormatPr defaultColWidth="9.140625" defaultRowHeight="12.75"/>
  <cols>
    <col min="1" max="1" width="63.140625" style="10" customWidth="1"/>
    <col min="2" max="2" width="12.8515625" style="10" customWidth="1"/>
    <col min="3" max="3" width="13.140625" style="11" customWidth="1"/>
    <col min="4" max="4" width="13.00390625" style="11" customWidth="1"/>
    <col min="5" max="5" width="11.8515625" style="11" customWidth="1"/>
    <col min="6" max="6" width="12.57421875" style="0" customWidth="1"/>
  </cols>
  <sheetData>
    <row r="1" spans="1:5" ht="15" customHeight="1">
      <c r="A1" s="12"/>
      <c r="B1" s="12"/>
      <c r="C1" s="16"/>
      <c r="D1"/>
      <c r="E1" s="65" t="s">
        <v>42</v>
      </c>
    </row>
    <row r="2" spans="1:6" ht="15" customHeight="1">
      <c r="A2" s="12"/>
      <c r="B2" s="12"/>
      <c r="C2" s="16"/>
      <c r="D2" s="611" t="s">
        <v>602</v>
      </c>
      <c r="E2" s="611"/>
      <c r="F2" s="611"/>
    </row>
    <row r="3" spans="1:6" ht="19.5">
      <c r="A3" s="6" t="s">
        <v>529</v>
      </c>
      <c r="B3" s="6"/>
      <c r="C3" s="17"/>
      <c r="D3" s="17"/>
      <c r="E3" s="17"/>
      <c r="F3" s="19"/>
    </row>
    <row r="4" spans="1:6" ht="19.5">
      <c r="A4" s="6" t="s">
        <v>43</v>
      </c>
      <c r="B4" s="6"/>
      <c r="C4" s="17"/>
      <c r="D4" s="17"/>
      <c r="E4" s="17"/>
      <c r="F4" s="19"/>
    </row>
    <row r="5" spans="1:6" ht="14.25" customHeight="1" thickBot="1">
      <c r="A5" s="157"/>
      <c r="B5" s="157"/>
      <c r="C5" s="81"/>
      <c r="D5" s="81"/>
      <c r="E5" s="7"/>
      <c r="F5" s="158" t="s">
        <v>0</v>
      </c>
    </row>
    <row r="6" spans="1:6" s="155" customFormat="1" ht="12.75" customHeight="1">
      <c r="A6" s="612" t="s">
        <v>36</v>
      </c>
      <c r="B6" s="614" t="s">
        <v>155</v>
      </c>
      <c r="C6" s="616" t="s">
        <v>59</v>
      </c>
      <c r="D6" s="616" t="s">
        <v>44</v>
      </c>
      <c r="E6" s="616" t="s">
        <v>156</v>
      </c>
      <c r="F6" s="618" t="s">
        <v>45</v>
      </c>
    </row>
    <row r="7" spans="1:6" s="155" customFormat="1" ht="12.75" customHeight="1" thickBot="1">
      <c r="A7" s="613"/>
      <c r="B7" s="615"/>
      <c r="C7" s="617"/>
      <c r="D7" s="617"/>
      <c r="E7" s="617"/>
      <c r="F7" s="619"/>
    </row>
    <row r="8" spans="1:6" s="130" customFormat="1" ht="15" customHeight="1">
      <c r="A8" s="159" t="s">
        <v>443</v>
      </c>
      <c r="B8" s="160"/>
      <c r="C8" s="161"/>
      <c r="D8" s="161"/>
      <c r="E8" s="161">
        <v>25108</v>
      </c>
      <c r="F8" s="162">
        <f>SUM(C8:E8)</f>
        <v>25108</v>
      </c>
    </row>
    <row r="9" spans="1:6" ht="15" customHeight="1">
      <c r="A9" s="129" t="s">
        <v>444</v>
      </c>
      <c r="B9" s="148"/>
      <c r="C9" s="163"/>
      <c r="D9" s="163"/>
      <c r="E9" s="163">
        <v>78466</v>
      </c>
      <c r="F9" s="164">
        <f aca="true" t="shared" si="0" ref="F9:F20">SUM(C9:E9)</f>
        <v>78466</v>
      </c>
    </row>
    <row r="10" spans="1:6" ht="15" customHeight="1">
      <c r="A10" s="508" t="s">
        <v>494</v>
      </c>
      <c r="B10" s="148"/>
      <c r="C10" s="163"/>
      <c r="D10" s="163"/>
      <c r="E10" s="163"/>
      <c r="F10" s="164"/>
    </row>
    <row r="11" spans="1:6" ht="15" customHeight="1">
      <c r="A11" s="519" t="s">
        <v>508</v>
      </c>
      <c r="B11" s="148"/>
      <c r="C11" s="163"/>
      <c r="D11" s="163"/>
      <c r="E11" s="163"/>
      <c r="F11" s="164">
        <f t="shared" si="0"/>
        <v>0</v>
      </c>
    </row>
    <row r="12" spans="1:6" ht="15" customHeight="1">
      <c r="A12" s="129" t="s">
        <v>495</v>
      </c>
      <c r="B12" s="148"/>
      <c r="C12" s="163"/>
      <c r="D12" s="163"/>
      <c r="E12" s="163">
        <v>4550</v>
      </c>
      <c r="F12" s="164">
        <f t="shared" si="0"/>
        <v>4550</v>
      </c>
    </row>
    <row r="13" spans="1:6" ht="15" customHeight="1">
      <c r="A13" s="129" t="s">
        <v>447</v>
      </c>
      <c r="B13" s="148"/>
      <c r="C13" s="163">
        <v>573</v>
      </c>
      <c r="D13" s="163">
        <v>144</v>
      </c>
      <c r="E13" s="163">
        <v>3385</v>
      </c>
      <c r="F13" s="164">
        <f t="shared" si="0"/>
        <v>4102</v>
      </c>
    </row>
    <row r="14" spans="1:6" ht="15" customHeight="1">
      <c r="A14" s="129" t="s">
        <v>448</v>
      </c>
      <c r="B14" s="148"/>
      <c r="C14" s="163"/>
      <c r="D14" s="163"/>
      <c r="E14" s="163">
        <v>750</v>
      </c>
      <c r="F14" s="164">
        <f t="shared" si="0"/>
        <v>750</v>
      </c>
    </row>
    <row r="15" spans="1:6" ht="15" customHeight="1">
      <c r="A15" s="129" t="s">
        <v>449</v>
      </c>
      <c r="B15" s="148"/>
      <c r="C15" s="163"/>
      <c r="D15" s="163"/>
      <c r="E15" s="163">
        <v>18093</v>
      </c>
      <c r="F15" s="164">
        <f t="shared" si="0"/>
        <v>18093</v>
      </c>
    </row>
    <row r="16" spans="1:6" ht="15" customHeight="1">
      <c r="A16" s="129" t="s">
        <v>450</v>
      </c>
      <c r="B16" s="148"/>
      <c r="C16" s="163">
        <v>6239</v>
      </c>
      <c r="D16" s="163">
        <v>872</v>
      </c>
      <c r="E16" s="163"/>
      <c r="F16" s="164">
        <f t="shared" si="0"/>
        <v>7111</v>
      </c>
    </row>
    <row r="17" spans="1:6" ht="15" customHeight="1">
      <c r="A17" s="129" t="s">
        <v>451</v>
      </c>
      <c r="B17" s="148">
        <v>14</v>
      </c>
      <c r="C17" s="163">
        <v>33987</v>
      </c>
      <c r="D17" s="163">
        <v>8543</v>
      </c>
      <c r="E17" s="163">
        <v>552</v>
      </c>
      <c r="F17" s="164">
        <f t="shared" si="0"/>
        <v>43082</v>
      </c>
    </row>
    <row r="18" spans="1:6" ht="15" customHeight="1">
      <c r="A18" s="129" t="s">
        <v>496</v>
      </c>
      <c r="B18" s="148">
        <v>52</v>
      </c>
      <c r="C18" s="163">
        <v>126817</v>
      </c>
      <c r="D18" s="163">
        <v>31392</v>
      </c>
      <c r="E18" s="163">
        <v>102518</v>
      </c>
      <c r="F18" s="164">
        <f t="shared" si="0"/>
        <v>260727</v>
      </c>
    </row>
    <row r="19" spans="1:6" ht="15" customHeight="1">
      <c r="A19" s="129" t="s">
        <v>497</v>
      </c>
      <c r="B19" s="148"/>
      <c r="C19" s="163"/>
      <c r="D19" s="163"/>
      <c r="E19" s="163">
        <v>400</v>
      </c>
      <c r="F19" s="164">
        <f t="shared" si="0"/>
        <v>400</v>
      </c>
    </row>
    <row r="20" spans="1:6" ht="15" customHeight="1">
      <c r="A20" s="129" t="s">
        <v>498</v>
      </c>
      <c r="B20" s="148"/>
      <c r="C20" s="163"/>
      <c r="D20" s="163"/>
      <c r="E20" s="163">
        <v>3750</v>
      </c>
      <c r="F20" s="164">
        <f t="shared" si="0"/>
        <v>3750</v>
      </c>
    </row>
    <row r="21" spans="1:6" ht="15" customHeight="1">
      <c r="A21" s="152" t="s">
        <v>499</v>
      </c>
      <c r="B21" s="149">
        <v>1</v>
      </c>
      <c r="C21" s="163">
        <v>1128</v>
      </c>
      <c r="D21" s="163">
        <v>305</v>
      </c>
      <c r="E21" s="163">
        <v>8585</v>
      </c>
      <c r="F21" s="164">
        <f>SUM(C21:E21)</f>
        <v>10018</v>
      </c>
    </row>
    <row r="22" spans="1:6" ht="15" customHeight="1">
      <c r="A22" s="129" t="s">
        <v>34</v>
      </c>
      <c r="B22" s="148"/>
      <c r="C22" s="163"/>
      <c r="D22" s="163"/>
      <c r="E22" s="163">
        <v>27500</v>
      </c>
      <c r="F22" s="164">
        <f aca="true" t="shared" si="1" ref="F22:F35">SUM(C22:E22)</f>
        <v>27500</v>
      </c>
    </row>
    <row r="23" spans="1:6" ht="15" customHeight="1">
      <c r="A23" s="129" t="s">
        <v>459</v>
      </c>
      <c r="B23" s="148"/>
      <c r="C23" s="163"/>
      <c r="D23" s="163"/>
      <c r="E23" s="163">
        <v>18760</v>
      </c>
      <c r="F23" s="164">
        <f t="shared" si="1"/>
        <v>18760</v>
      </c>
    </row>
    <row r="24" spans="1:6" ht="15" customHeight="1">
      <c r="A24" s="129" t="s">
        <v>500</v>
      </c>
      <c r="B24" s="148"/>
      <c r="C24" s="163"/>
      <c r="D24" s="163"/>
      <c r="E24" s="163">
        <v>3356</v>
      </c>
      <c r="F24" s="164">
        <f t="shared" si="1"/>
        <v>3356</v>
      </c>
    </row>
    <row r="25" spans="1:6" ht="15" customHeight="1">
      <c r="A25" s="129" t="s">
        <v>462</v>
      </c>
      <c r="B25" s="148"/>
      <c r="C25" s="163"/>
      <c r="D25" s="163"/>
      <c r="E25" s="163">
        <v>51625</v>
      </c>
      <c r="F25" s="164">
        <f t="shared" si="1"/>
        <v>51625</v>
      </c>
    </row>
    <row r="26" spans="1:6" ht="15" customHeight="1">
      <c r="A26" s="129" t="s">
        <v>463</v>
      </c>
      <c r="B26" s="148"/>
      <c r="C26" s="163"/>
      <c r="D26" s="163"/>
      <c r="E26" s="163">
        <v>800</v>
      </c>
      <c r="F26" s="164">
        <f t="shared" si="1"/>
        <v>800</v>
      </c>
    </row>
    <row r="27" spans="1:6" ht="15" customHeight="1">
      <c r="A27" s="129" t="s">
        <v>464</v>
      </c>
      <c r="B27" s="148"/>
      <c r="C27" s="163"/>
      <c r="D27" s="163"/>
      <c r="E27" s="163"/>
      <c r="F27" s="164">
        <f t="shared" si="1"/>
        <v>0</v>
      </c>
    </row>
    <row r="28" spans="1:6" ht="15" customHeight="1">
      <c r="A28" s="129" t="s">
        <v>465</v>
      </c>
      <c r="B28" s="148"/>
      <c r="C28" s="163"/>
      <c r="D28" s="163"/>
      <c r="E28" s="163">
        <v>3072</v>
      </c>
      <c r="F28" s="164">
        <f t="shared" si="1"/>
        <v>3072</v>
      </c>
    </row>
    <row r="29" spans="1:6" ht="15" customHeight="1">
      <c r="A29" s="129" t="s">
        <v>471</v>
      </c>
      <c r="B29" s="148"/>
      <c r="C29" s="163"/>
      <c r="D29" s="163">
        <v>2516</v>
      </c>
      <c r="E29" s="163"/>
      <c r="F29" s="164">
        <f t="shared" si="1"/>
        <v>2516</v>
      </c>
    </row>
    <row r="30" spans="1:6" ht="15" customHeight="1">
      <c r="A30" s="129" t="s">
        <v>472</v>
      </c>
      <c r="B30" s="148"/>
      <c r="C30" s="163"/>
      <c r="D30" s="163">
        <v>523</v>
      </c>
      <c r="E30" s="163"/>
      <c r="F30" s="164">
        <f t="shared" si="1"/>
        <v>523</v>
      </c>
    </row>
    <row r="31" spans="1:6" ht="15" customHeight="1">
      <c r="A31" s="129" t="s">
        <v>482</v>
      </c>
      <c r="B31" s="150"/>
      <c r="C31" s="165">
        <v>284</v>
      </c>
      <c r="D31" s="165">
        <v>55</v>
      </c>
      <c r="E31" s="165"/>
      <c r="F31" s="164">
        <f>SUM(C31:E31)</f>
        <v>339</v>
      </c>
    </row>
    <row r="32" spans="1:6" s="75" customFormat="1" ht="15" customHeight="1">
      <c r="A32" s="152" t="s">
        <v>483</v>
      </c>
      <c r="B32" s="151"/>
      <c r="C32" s="166"/>
      <c r="D32" s="166"/>
      <c r="E32" s="166"/>
      <c r="F32" s="167">
        <f t="shared" si="1"/>
        <v>0</v>
      </c>
    </row>
    <row r="33" spans="1:6" s="75" customFormat="1" ht="15" customHeight="1">
      <c r="A33" s="152" t="s">
        <v>501</v>
      </c>
      <c r="B33" s="151"/>
      <c r="C33" s="166">
        <v>858</v>
      </c>
      <c r="D33" s="166">
        <v>231</v>
      </c>
      <c r="E33" s="166">
        <v>2727</v>
      </c>
      <c r="F33" s="167">
        <f t="shared" si="1"/>
        <v>3816</v>
      </c>
    </row>
    <row r="34" spans="1:6" ht="15" customHeight="1">
      <c r="A34" s="129"/>
      <c r="B34" s="148"/>
      <c r="C34" s="163"/>
      <c r="D34" s="163"/>
      <c r="E34" s="163"/>
      <c r="F34" s="164">
        <f t="shared" si="1"/>
        <v>0</v>
      </c>
    </row>
    <row r="35" spans="1:6" ht="15" customHeight="1" thickBot="1">
      <c r="A35" s="153"/>
      <c r="B35" s="154"/>
      <c r="C35" s="168"/>
      <c r="D35" s="168"/>
      <c r="E35" s="168"/>
      <c r="F35" s="169">
        <f t="shared" si="1"/>
        <v>0</v>
      </c>
    </row>
    <row r="36" spans="1:6" s="138" customFormat="1" ht="17.25" customHeight="1" thickBot="1">
      <c r="A36" s="136" t="s">
        <v>9</v>
      </c>
      <c r="B36" s="156">
        <f>SUM(B8:B35)</f>
        <v>67</v>
      </c>
      <c r="C36" s="170">
        <f>SUM(C8:C35)</f>
        <v>169886</v>
      </c>
      <c r="D36" s="170">
        <f>SUM(D8:D35)</f>
        <v>44581</v>
      </c>
      <c r="E36" s="170">
        <f>SUM(E8:E35)</f>
        <v>353997</v>
      </c>
      <c r="F36" s="170">
        <f>SUM(F8:F35)</f>
        <v>568464</v>
      </c>
    </row>
    <row r="37" spans="1:5" ht="15.75">
      <c r="A37" s="12"/>
      <c r="B37" s="12"/>
      <c r="C37" s="16"/>
      <c r="D37" s="16"/>
      <c r="E37" s="16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selection activeCell="D8" sqref="D8"/>
    </sheetView>
  </sheetViews>
  <sheetFormatPr defaultColWidth="9.140625" defaultRowHeight="12.75"/>
  <cols>
    <col min="1" max="1" width="4.421875" style="313" customWidth="1"/>
    <col min="2" max="2" width="5.8515625" style="313" customWidth="1"/>
    <col min="3" max="3" width="54.8515625" style="313" customWidth="1"/>
    <col min="4" max="4" width="14.140625" style="313" customWidth="1"/>
    <col min="5" max="5" width="14.57421875" style="313" customWidth="1"/>
    <col min="6" max="16384" width="10.28125" style="313" customWidth="1"/>
  </cols>
  <sheetData>
    <row r="1" spans="4:5" s="307" customFormat="1" ht="27.75" customHeight="1">
      <c r="D1" s="622" t="s">
        <v>601</v>
      </c>
      <c r="E1" s="623"/>
    </row>
    <row r="2" spans="1:5" s="309" customFormat="1" ht="46.5" customHeight="1">
      <c r="A2" s="625" t="s">
        <v>235</v>
      </c>
      <c r="B2" s="626"/>
      <c r="C2" s="626"/>
      <c r="D2" s="626"/>
      <c r="E2" s="626"/>
    </row>
    <row r="3" s="307" customFormat="1" ht="36" customHeight="1" thickBot="1">
      <c r="E3" s="308" t="s">
        <v>236</v>
      </c>
    </row>
    <row r="4" spans="1:5" s="310" customFormat="1" ht="12.75" customHeight="1">
      <c r="A4" s="628" t="s">
        <v>237</v>
      </c>
      <c r="B4" s="630" t="s">
        <v>238</v>
      </c>
      <c r="C4" s="630"/>
      <c r="D4" s="632" t="s">
        <v>530</v>
      </c>
      <c r="E4" s="633"/>
    </row>
    <row r="5" spans="1:5" s="310" customFormat="1" ht="12.75">
      <c r="A5" s="629"/>
      <c r="B5" s="631"/>
      <c r="C5" s="631"/>
      <c r="D5" s="634"/>
      <c r="E5" s="635"/>
    </row>
    <row r="6" spans="1:5" ht="15" customHeight="1">
      <c r="A6" s="311" t="s">
        <v>239</v>
      </c>
      <c r="B6" s="312" t="s">
        <v>240</v>
      </c>
      <c r="C6" s="312"/>
      <c r="D6" s="359"/>
      <c r="E6" s="364">
        <f>SUM(E7:E14)</f>
        <v>2777</v>
      </c>
    </row>
    <row r="7" spans="1:5" ht="15" customHeight="1">
      <c r="A7" s="314" t="s">
        <v>241</v>
      </c>
      <c r="B7" s="315"/>
      <c r="C7" s="316" t="s">
        <v>242</v>
      </c>
      <c r="D7" s="315"/>
      <c r="E7" s="364"/>
    </row>
    <row r="8" spans="1:5" ht="15" customHeight="1">
      <c r="A8" s="314" t="s">
        <v>243</v>
      </c>
      <c r="B8" s="315"/>
      <c r="C8" s="316" t="s">
        <v>244</v>
      </c>
      <c r="D8" s="315"/>
      <c r="E8" s="365"/>
    </row>
    <row r="9" spans="1:5" ht="15" customHeight="1">
      <c r="A9" s="314" t="s">
        <v>245</v>
      </c>
      <c r="B9" s="315"/>
      <c r="C9" s="316" t="s">
        <v>246</v>
      </c>
      <c r="D9" s="315"/>
      <c r="E9" s="366"/>
    </row>
    <row r="10" spans="1:5" ht="15" customHeight="1">
      <c r="A10" s="317" t="s">
        <v>247</v>
      </c>
      <c r="B10" s="318"/>
      <c r="C10" s="319" t="s">
        <v>248</v>
      </c>
      <c r="D10" s="318"/>
      <c r="E10" s="367"/>
    </row>
    <row r="11" spans="1:5" ht="15" customHeight="1">
      <c r="A11" s="320" t="s">
        <v>249</v>
      </c>
      <c r="B11" s="318"/>
      <c r="C11" s="319" t="s">
        <v>250</v>
      </c>
      <c r="D11" s="318"/>
      <c r="E11" s="368">
        <v>2777</v>
      </c>
    </row>
    <row r="12" spans="1:5" ht="15" customHeight="1">
      <c r="A12" s="321"/>
      <c r="B12" s="322"/>
      <c r="C12" s="323" t="s">
        <v>251</v>
      </c>
      <c r="D12" s="322"/>
      <c r="E12" s="369"/>
    </row>
    <row r="13" spans="1:5" ht="15" customHeight="1">
      <c r="A13" s="320" t="s">
        <v>252</v>
      </c>
      <c r="B13" s="318"/>
      <c r="C13" s="319" t="s">
        <v>253</v>
      </c>
      <c r="D13" s="318"/>
      <c r="E13" s="368"/>
    </row>
    <row r="14" spans="1:5" ht="15" customHeight="1">
      <c r="A14" s="314" t="s">
        <v>254</v>
      </c>
      <c r="B14" s="315"/>
      <c r="C14" s="316" t="s">
        <v>255</v>
      </c>
      <c r="D14" s="315"/>
      <c r="E14" s="364"/>
    </row>
    <row r="15" spans="1:5" ht="15" customHeight="1">
      <c r="A15" s="324" t="s">
        <v>256</v>
      </c>
      <c r="B15" s="325" t="s">
        <v>257</v>
      </c>
      <c r="C15" s="326"/>
      <c r="D15" s="325"/>
      <c r="E15" s="368"/>
    </row>
    <row r="16" spans="1:5" ht="15" customHeight="1">
      <c r="A16" s="324"/>
      <c r="B16" s="325" t="s">
        <v>258</v>
      </c>
      <c r="C16" s="326"/>
      <c r="D16" s="325"/>
      <c r="E16" s="368"/>
    </row>
    <row r="17" spans="1:5" ht="15" customHeight="1">
      <c r="A17" s="311" t="s">
        <v>259</v>
      </c>
      <c r="B17" s="312" t="s">
        <v>260</v>
      </c>
      <c r="C17" s="312"/>
      <c r="D17" s="359"/>
      <c r="E17" s="364"/>
    </row>
    <row r="18" spans="1:5" ht="15" customHeight="1">
      <c r="A18" s="311" t="s">
        <v>261</v>
      </c>
      <c r="B18" s="312" t="s">
        <v>262</v>
      </c>
      <c r="C18" s="312"/>
      <c r="D18" s="359"/>
      <c r="E18" s="364">
        <v>306392</v>
      </c>
    </row>
    <row r="19" spans="1:5" ht="15" customHeight="1">
      <c r="A19" s="314" t="s">
        <v>263</v>
      </c>
      <c r="B19" s="315" t="s">
        <v>264</v>
      </c>
      <c r="C19" s="316" t="s">
        <v>265</v>
      </c>
      <c r="D19" s="315"/>
      <c r="E19" s="364">
        <v>10000</v>
      </c>
    </row>
    <row r="20" spans="1:5" ht="15" customHeight="1">
      <c r="A20" s="311" t="s">
        <v>266</v>
      </c>
      <c r="B20" s="312" t="s">
        <v>267</v>
      </c>
      <c r="C20" s="312"/>
      <c r="D20" s="359"/>
      <c r="E20" s="364">
        <v>1500</v>
      </c>
    </row>
    <row r="21" spans="1:5" ht="15" customHeight="1">
      <c r="A21" s="311" t="s">
        <v>268</v>
      </c>
      <c r="B21" s="312" t="s">
        <v>269</v>
      </c>
      <c r="C21" s="312"/>
      <c r="D21" s="359"/>
      <c r="E21" s="364"/>
    </row>
    <row r="22" spans="1:5" ht="15" customHeight="1">
      <c r="A22" s="311" t="s">
        <v>270</v>
      </c>
      <c r="B22" s="312" t="s">
        <v>271</v>
      </c>
      <c r="C22" s="312"/>
      <c r="D22" s="359"/>
      <c r="E22" s="364">
        <v>15000</v>
      </c>
    </row>
    <row r="23" spans="1:5" ht="15" customHeight="1">
      <c r="A23" s="314" t="s">
        <v>272</v>
      </c>
      <c r="B23" s="315" t="s">
        <v>264</v>
      </c>
      <c r="C23" s="316" t="s">
        <v>273</v>
      </c>
      <c r="D23" s="315"/>
      <c r="E23" s="364"/>
    </row>
    <row r="24" spans="1:5" ht="15" customHeight="1">
      <c r="A24" s="311" t="s">
        <v>274</v>
      </c>
      <c r="B24" s="312" t="s">
        <v>275</v>
      </c>
      <c r="C24" s="312"/>
      <c r="D24" s="359"/>
      <c r="E24" s="364">
        <v>137</v>
      </c>
    </row>
    <row r="25" spans="1:5" ht="15" customHeight="1">
      <c r="A25" s="311" t="s">
        <v>276</v>
      </c>
      <c r="B25" s="312" t="s">
        <v>277</v>
      </c>
      <c r="C25" s="312"/>
      <c r="D25" s="359"/>
      <c r="E25" s="364">
        <v>18425</v>
      </c>
    </row>
    <row r="26" spans="1:5" ht="15" customHeight="1">
      <c r="A26" s="320" t="s">
        <v>278</v>
      </c>
      <c r="B26" s="318" t="s">
        <v>264</v>
      </c>
      <c r="C26" s="319" t="s">
        <v>502</v>
      </c>
      <c r="D26" s="318"/>
      <c r="E26" s="368"/>
    </row>
    <row r="27" spans="1:5" ht="15" customHeight="1">
      <c r="A27" s="314" t="s">
        <v>279</v>
      </c>
      <c r="B27" s="315"/>
      <c r="C27" s="316" t="s">
        <v>280</v>
      </c>
      <c r="D27" s="315"/>
      <c r="E27" s="364"/>
    </row>
    <row r="28" spans="1:5" ht="15" customHeight="1">
      <c r="A28" s="311" t="s">
        <v>281</v>
      </c>
      <c r="B28" s="312" t="s">
        <v>282</v>
      </c>
      <c r="C28" s="312"/>
      <c r="D28" s="359"/>
      <c r="E28" s="364">
        <v>1250</v>
      </c>
    </row>
    <row r="29" spans="1:5" ht="15" customHeight="1">
      <c r="A29" s="311" t="s">
        <v>283</v>
      </c>
      <c r="B29" s="312" t="s">
        <v>284</v>
      </c>
      <c r="C29" s="312"/>
      <c r="D29" s="359"/>
      <c r="E29" s="364"/>
    </row>
    <row r="30" spans="1:5" ht="15" customHeight="1">
      <c r="A30" s="324" t="s">
        <v>285</v>
      </c>
      <c r="B30" s="325" t="s">
        <v>286</v>
      </c>
      <c r="C30" s="326"/>
      <c r="D30" s="325"/>
      <c r="E30" s="368"/>
    </row>
    <row r="31" spans="1:5" ht="15" customHeight="1">
      <c r="A31" s="327"/>
      <c r="B31" s="328" t="s">
        <v>287</v>
      </c>
      <c r="C31" s="329"/>
      <c r="D31" s="328"/>
      <c r="E31" s="369"/>
    </row>
    <row r="32" spans="1:5" ht="15" customHeight="1">
      <c r="A32" s="311" t="s">
        <v>288</v>
      </c>
      <c r="B32" s="312" t="s">
        <v>289</v>
      </c>
      <c r="C32" s="312"/>
      <c r="D32" s="359"/>
      <c r="E32" s="364">
        <v>32413</v>
      </c>
    </row>
    <row r="33" spans="1:5" ht="15" customHeight="1">
      <c r="A33" s="324" t="s">
        <v>290</v>
      </c>
      <c r="B33" s="325" t="s">
        <v>291</v>
      </c>
      <c r="C33" s="326"/>
      <c r="D33" s="325"/>
      <c r="E33" s="368"/>
    </row>
    <row r="34" spans="1:5" ht="15" customHeight="1">
      <c r="A34" s="327"/>
      <c r="B34" s="328" t="s">
        <v>292</v>
      </c>
      <c r="C34" s="329"/>
      <c r="D34" s="328"/>
      <c r="E34" s="369"/>
    </row>
    <row r="35" spans="1:5" ht="15" customHeight="1">
      <c r="A35" s="324" t="s">
        <v>293</v>
      </c>
      <c r="B35" s="325" t="s">
        <v>294</v>
      </c>
      <c r="C35" s="326"/>
      <c r="D35" s="325"/>
      <c r="E35" s="370">
        <f>SUM(E6,E15:E18,E20:E22,E24:E25,E28:E29,E30:E33)</f>
        <v>377894</v>
      </c>
    </row>
    <row r="36" spans="1:5" ht="15" customHeight="1">
      <c r="A36" s="327"/>
      <c r="B36" s="328" t="s">
        <v>295</v>
      </c>
      <c r="C36" s="329"/>
      <c r="D36" s="328"/>
      <c r="E36" s="369"/>
    </row>
    <row r="37" spans="1:5" ht="15" customHeight="1">
      <c r="A37" s="314" t="s">
        <v>296</v>
      </c>
      <c r="B37" s="315" t="s">
        <v>264</v>
      </c>
      <c r="C37" s="316" t="s">
        <v>297</v>
      </c>
      <c r="D37" s="315"/>
      <c r="E37" s="366">
        <f>E35-E60</f>
        <v>257</v>
      </c>
    </row>
    <row r="38" spans="1:5" ht="15" customHeight="1" thickBot="1">
      <c r="A38" s="330"/>
      <c r="B38" s="331" t="s">
        <v>298</v>
      </c>
      <c r="C38" s="331"/>
      <c r="D38" s="360"/>
      <c r="E38" s="371"/>
    </row>
    <row r="39" spans="1:5" ht="195.75" customHeight="1">
      <c r="A39" s="332"/>
      <c r="B39" s="333"/>
      <c r="C39" s="333"/>
      <c r="D39" s="333"/>
      <c r="E39" s="333"/>
    </row>
    <row r="40" s="335" customFormat="1" ht="57" customHeight="1" thickBot="1">
      <c r="A40" s="334"/>
    </row>
    <row r="41" spans="1:5" s="335" customFormat="1" ht="12">
      <c r="A41" s="628" t="s">
        <v>237</v>
      </c>
      <c r="B41" s="630" t="s">
        <v>299</v>
      </c>
      <c r="C41" s="630"/>
      <c r="D41" s="632" t="s">
        <v>530</v>
      </c>
      <c r="E41" s="633"/>
    </row>
    <row r="42" spans="1:5" s="335" customFormat="1" ht="12.75" thickBot="1">
      <c r="A42" s="638"/>
      <c r="B42" s="639"/>
      <c r="C42" s="639"/>
      <c r="D42" s="636"/>
      <c r="E42" s="637"/>
    </row>
    <row r="43" spans="1:5" ht="15" customHeight="1">
      <c r="A43" s="353" t="s">
        <v>328</v>
      </c>
      <c r="B43" s="336" t="s">
        <v>316</v>
      </c>
      <c r="C43" s="336"/>
      <c r="D43" s="361"/>
      <c r="E43" s="372">
        <v>35960</v>
      </c>
    </row>
    <row r="44" spans="1:5" ht="15" customHeight="1">
      <c r="A44" s="314" t="s">
        <v>329</v>
      </c>
      <c r="B44" s="338" t="s">
        <v>264</v>
      </c>
      <c r="C44" s="338" t="s">
        <v>300</v>
      </c>
      <c r="D44" s="315"/>
      <c r="E44" s="364"/>
    </row>
    <row r="45" spans="1:5" ht="15" customHeight="1">
      <c r="A45" s="314" t="s">
        <v>330</v>
      </c>
      <c r="B45" s="338"/>
      <c r="C45" s="338" t="s">
        <v>301</v>
      </c>
      <c r="D45" s="315"/>
      <c r="E45" s="364"/>
    </row>
    <row r="46" spans="1:5" ht="15" customHeight="1">
      <c r="A46" s="311" t="s">
        <v>331</v>
      </c>
      <c r="B46" s="312" t="s">
        <v>317</v>
      </c>
      <c r="C46" s="312"/>
      <c r="D46" s="359"/>
      <c r="E46" s="364">
        <v>56479</v>
      </c>
    </row>
    <row r="47" spans="1:5" ht="15" customHeight="1">
      <c r="A47" s="314" t="s">
        <v>332</v>
      </c>
      <c r="B47" s="338" t="s">
        <v>264</v>
      </c>
      <c r="C47" s="338" t="s">
        <v>302</v>
      </c>
      <c r="D47" s="315"/>
      <c r="E47" s="364"/>
    </row>
    <row r="48" spans="1:5" ht="15" customHeight="1">
      <c r="A48" s="314" t="s">
        <v>333</v>
      </c>
      <c r="B48" s="338"/>
      <c r="C48" s="338" t="s">
        <v>303</v>
      </c>
      <c r="D48" s="315"/>
      <c r="E48" s="364"/>
    </row>
    <row r="49" spans="1:5" ht="15" customHeight="1">
      <c r="A49" s="311" t="s">
        <v>334</v>
      </c>
      <c r="B49" s="312" t="s">
        <v>304</v>
      </c>
      <c r="C49" s="312"/>
      <c r="D49" s="359"/>
      <c r="E49" s="364"/>
    </row>
    <row r="50" spans="1:5" ht="15" customHeight="1">
      <c r="A50" s="311" t="s">
        <v>335</v>
      </c>
      <c r="B50" s="312" t="s">
        <v>305</v>
      </c>
      <c r="C50" s="312"/>
      <c r="D50" s="359"/>
      <c r="E50" s="364">
        <v>12439</v>
      </c>
    </row>
    <row r="51" spans="1:5" ht="15" customHeight="1">
      <c r="A51" s="314" t="s">
        <v>336</v>
      </c>
      <c r="B51" s="338" t="s">
        <v>264</v>
      </c>
      <c r="C51" s="338" t="s">
        <v>306</v>
      </c>
      <c r="D51" s="315"/>
      <c r="E51" s="364"/>
    </row>
    <row r="52" spans="1:5" ht="15" customHeight="1">
      <c r="A52" s="314" t="s">
        <v>337</v>
      </c>
      <c r="B52" s="338"/>
      <c r="C52" s="338" t="s">
        <v>307</v>
      </c>
      <c r="D52" s="315"/>
      <c r="E52" s="364"/>
    </row>
    <row r="53" spans="1:5" ht="15" customHeight="1">
      <c r="A53" s="311" t="s">
        <v>338</v>
      </c>
      <c r="B53" s="312" t="s">
        <v>318</v>
      </c>
      <c r="C53" s="312"/>
      <c r="D53" s="359"/>
      <c r="E53" s="364">
        <v>247995</v>
      </c>
    </row>
    <row r="54" spans="1:5" ht="15" customHeight="1">
      <c r="A54" s="311" t="s">
        <v>339</v>
      </c>
      <c r="B54" s="312" t="s">
        <v>319</v>
      </c>
      <c r="C54" s="312"/>
      <c r="D54" s="359"/>
      <c r="E54" s="364">
        <v>18760</v>
      </c>
    </row>
    <row r="55" spans="1:5" ht="15" customHeight="1">
      <c r="A55" s="311" t="s">
        <v>340</v>
      </c>
      <c r="B55" s="312" t="s">
        <v>308</v>
      </c>
      <c r="C55" s="312"/>
      <c r="D55" s="359"/>
      <c r="E55" s="364"/>
    </row>
    <row r="56" spans="1:5" ht="15" customHeight="1">
      <c r="A56" s="314" t="s">
        <v>341</v>
      </c>
      <c r="B56" s="338" t="s">
        <v>309</v>
      </c>
      <c r="C56" s="338"/>
      <c r="D56" s="315"/>
      <c r="E56" s="364"/>
    </row>
    <row r="57" spans="1:5" ht="15" customHeight="1">
      <c r="A57" s="314" t="s">
        <v>342</v>
      </c>
      <c r="B57" s="338" t="s">
        <v>310</v>
      </c>
      <c r="C57" s="338"/>
      <c r="D57" s="315"/>
      <c r="E57" s="364"/>
    </row>
    <row r="58" spans="1:5" ht="15" customHeight="1">
      <c r="A58" s="311" t="s">
        <v>343</v>
      </c>
      <c r="B58" s="341" t="s">
        <v>311</v>
      </c>
      <c r="C58" s="338"/>
      <c r="D58" s="315"/>
      <c r="E58" s="364">
        <v>6004</v>
      </c>
    </row>
    <row r="59" spans="1:5" ht="15" customHeight="1">
      <c r="A59" s="314" t="s">
        <v>344</v>
      </c>
      <c r="B59" s="338" t="s">
        <v>312</v>
      </c>
      <c r="C59" s="338"/>
      <c r="D59" s="315"/>
      <c r="E59" s="364"/>
    </row>
    <row r="60" spans="1:5" ht="15" customHeight="1">
      <c r="A60" s="311" t="s">
        <v>345</v>
      </c>
      <c r="B60" s="312" t="s">
        <v>313</v>
      </c>
      <c r="C60" s="312"/>
      <c r="D60" s="359"/>
      <c r="E60" s="373">
        <f>SUM(E58:E59,E46,E50,E53:E55,E43)</f>
        <v>377637</v>
      </c>
    </row>
    <row r="61" spans="1:5" ht="15" customHeight="1">
      <c r="A61" s="327"/>
      <c r="B61" s="312" t="s">
        <v>314</v>
      </c>
      <c r="C61" s="312"/>
      <c r="D61" s="359"/>
      <c r="E61" s="364"/>
    </row>
    <row r="62" spans="1:5" ht="15" customHeight="1" thickBot="1">
      <c r="A62" s="330" t="s">
        <v>346</v>
      </c>
      <c r="B62" s="331" t="s">
        <v>315</v>
      </c>
      <c r="C62" s="331"/>
      <c r="D62" s="360"/>
      <c r="E62" s="374"/>
    </row>
    <row r="63" ht="15" customHeight="1"/>
    <row r="64" spans="1:5" ht="24" customHeight="1">
      <c r="A64" s="624" t="s">
        <v>347</v>
      </c>
      <c r="B64" s="624"/>
      <c r="C64" s="624"/>
      <c r="D64" s="624"/>
      <c r="E64" s="624"/>
    </row>
    <row r="65" spans="1:5" ht="21.75" customHeight="1">
      <c r="A65" s="627" t="s">
        <v>348</v>
      </c>
      <c r="B65" s="627"/>
      <c r="C65" s="627"/>
      <c r="D65" s="627"/>
      <c r="E65" s="627"/>
    </row>
    <row r="66" spans="1:5" ht="14.25" customHeight="1" thickBot="1">
      <c r="A66" s="354"/>
      <c r="B66" s="354"/>
      <c r="C66" s="354"/>
      <c r="D66" s="354"/>
      <c r="E66" s="354"/>
    </row>
    <row r="67" spans="1:5" ht="15" customHeight="1">
      <c r="A67" s="509" t="s">
        <v>503</v>
      </c>
      <c r="B67" s="640" t="s">
        <v>554</v>
      </c>
      <c r="C67" s="641"/>
      <c r="D67" s="362"/>
      <c r="E67" s="389">
        <v>33229</v>
      </c>
    </row>
    <row r="68" spans="1:5" ht="15" customHeight="1">
      <c r="A68" s="510" t="s">
        <v>504</v>
      </c>
      <c r="B68" s="620" t="s">
        <v>555</v>
      </c>
      <c r="C68" s="621"/>
      <c r="D68" s="315"/>
      <c r="E68" s="390">
        <v>6250</v>
      </c>
    </row>
    <row r="69" spans="1:5" ht="15" customHeight="1">
      <c r="A69" s="510" t="s">
        <v>505</v>
      </c>
      <c r="B69" s="620" t="s">
        <v>556</v>
      </c>
      <c r="C69" s="621"/>
      <c r="D69" s="315"/>
      <c r="E69" s="390">
        <v>2000</v>
      </c>
    </row>
    <row r="70" spans="1:5" ht="15" customHeight="1">
      <c r="A70" s="510" t="s">
        <v>506</v>
      </c>
      <c r="B70" s="620" t="s">
        <v>557</v>
      </c>
      <c r="C70" s="621"/>
      <c r="D70" s="315"/>
      <c r="E70" s="390">
        <v>5000</v>
      </c>
    </row>
    <row r="71" spans="1:5" ht="15" customHeight="1" thickBot="1">
      <c r="A71" s="510" t="s">
        <v>507</v>
      </c>
      <c r="B71" s="620" t="s">
        <v>558</v>
      </c>
      <c r="C71" s="621"/>
      <c r="D71" s="315"/>
      <c r="E71" s="390">
        <v>10000</v>
      </c>
    </row>
    <row r="72" spans="1:5" ht="13.5" thickBot="1">
      <c r="A72" s="357"/>
      <c r="B72" s="358" t="s">
        <v>349</v>
      </c>
      <c r="C72" s="358"/>
      <c r="D72" s="363"/>
      <c r="E72" s="375">
        <f>SUM(E67:E71)</f>
        <v>56479</v>
      </c>
    </row>
    <row r="74" spans="1:5" ht="15.75">
      <c r="A74" s="624" t="s">
        <v>350</v>
      </c>
      <c r="B74" s="624"/>
      <c r="C74" s="624"/>
      <c r="D74" s="624"/>
      <c r="E74" s="624"/>
    </row>
    <row r="75" ht="13.5" thickBot="1">
      <c r="E75" s="355"/>
    </row>
    <row r="76" spans="1:5" ht="12.75">
      <c r="A76" s="356"/>
      <c r="B76" s="336" t="s">
        <v>353</v>
      </c>
      <c r="C76" s="376"/>
      <c r="D76" s="376" t="s">
        <v>351</v>
      </c>
      <c r="E76" s="377" t="s">
        <v>352</v>
      </c>
    </row>
    <row r="77" spans="1:5" ht="12.75">
      <c r="A77" s="510" t="s">
        <v>503</v>
      </c>
      <c r="B77" s="620" t="s">
        <v>559</v>
      </c>
      <c r="C77" s="621"/>
      <c r="D77" s="378">
        <v>18886</v>
      </c>
      <c r="E77" s="340">
        <v>32334</v>
      </c>
    </row>
    <row r="78" spans="1:5" ht="12.75">
      <c r="A78" s="510" t="s">
        <v>504</v>
      </c>
      <c r="B78" s="620" t="s">
        <v>554</v>
      </c>
      <c r="C78" s="621"/>
      <c r="D78" s="378">
        <v>32399</v>
      </c>
      <c r="E78" s="340">
        <v>33229</v>
      </c>
    </row>
    <row r="79" spans="1:5" ht="12.75">
      <c r="A79" s="510" t="s">
        <v>505</v>
      </c>
      <c r="B79" s="620" t="s">
        <v>560</v>
      </c>
      <c r="C79" s="621"/>
      <c r="D79" s="378">
        <v>12596</v>
      </c>
      <c r="E79" s="340"/>
    </row>
    <row r="80" spans="1:5" ht="12.75">
      <c r="A80" s="337"/>
      <c r="B80" s="620"/>
      <c r="C80" s="621"/>
      <c r="D80" s="378"/>
      <c r="E80" s="340"/>
    </row>
    <row r="81" spans="1:5" ht="13.5" thickBot="1">
      <c r="A81" s="339"/>
      <c r="B81" s="379" t="s">
        <v>349</v>
      </c>
      <c r="C81" s="379"/>
      <c r="D81" s="380">
        <f>SUM(D77:D80)</f>
        <v>63881</v>
      </c>
      <c r="E81" s="381">
        <f>SUM(E77:E80)</f>
        <v>65563</v>
      </c>
    </row>
    <row r="83" spans="1:5" ht="15.75">
      <c r="A83" s="624" t="s">
        <v>562</v>
      </c>
      <c r="B83" s="624"/>
      <c r="C83" s="624"/>
      <c r="D83" s="624"/>
      <c r="E83" s="624"/>
    </row>
    <row r="84" ht="13.5" thickBot="1">
      <c r="E84" s="355"/>
    </row>
    <row r="85" spans="1:5" ht="12.75">
      <c r="A85" s="356"/>
      <c r="B85" s="336" t="s">
        <v>353</v>
      </c>
      <c r="C85" s="376"/>
      <c r="D85" s="376" t="s">
        <v>351</v>
      </c>
      <c r="E85" s="377" t="s">
        <v>352</v>
      </c>
    </row>
    <row r="86" spans="1:5" ht="12.75">
      <c r="A86" s="510" t="s">
        <v>503</v>
      </c>
      <c r="B86" s="620" t="s">
        <v>559</v>
      </c>
      <c r="C86" s="621"/>
      <c r="D86" s="378">
        <v>18886</v>
      </c>
      <c r="E86" s="340">
        <v>32334</v>
      </c>
    </row>
    <row r="87" spans="1:5" ht="12.75">
      <c r="A87" s="510" t="s">
        <v>504</v>
      </c>
      <c r="B87" s="620" t="s">
        <v>563</v>
      </c>
      <c r="C87" s="621"/>
      <c r="D87" s="378"/>
      <c r="E87" s="340">
        <v>2877</v>
      </c>
    </row>
    <row r="88" spans="1:5" ht="12.75">
      <c r="A88" s="510" t="s">
        <v>505</v>
      </c>
      <c r="B88" s="620" t="s">
        <v>564</v>
      </c>
      <c r="C88" s="621"/>
      <c r="D88" s="378"/>
      <c r="E88" s="340">
        <v>750</v>
      </c>
    </row>
    <row r="89" spans="1:5" ht="12.75">
      <c r="A89" s="337"/>
      <c r="B89" s="620"/>
      <c r="C89" s="621"/>
      <c r="D89" s="378"/>
      <c r="E89" s="340"/>
    </row>
    <row r="90" spans="1:5" ht="13.5" thickBot="1">
      <c r="A90" s="339"/>
      <c r="B90" s="379" t="s">
        <v>349</v>
      </c>
      <c r="C90" s="379"/>
      <c r="D90" s="380">
        <f>SUM(D86:D89)</f>
        <v>18886</v>
      </c>
      <c r="E90" s="381">
        <f>SUM(E86:E89)</f>
        <v>35961</v>
      </c>
    </row>
  </sheetData>
  <mergeCells count="25">
    <mergeCell ref="B87:C87"/>
    <mergeCell ref="B88:C88"/>
    <mergeCell ref="A41:A42"/>
    <mergeCell ref="B41:C42"/>
    <mergeCell ref="A83:E83"/>
    <mergeCell ref="B86:C86"/>
    <mergeCell ref="B70:C70"/>
    <mergeCell ref="B71:C71"/>
    <mergeCell ref="B69:C69"/>
    <mergeCell ref="B67:C67"/>
    <mergeCell ref="B89:C89"/>
    <mergeCell ref="D1:E1"/>
    <mergeCell ref="A74:E74"/>
    <mergeCell ref="A64:E64"/>
    <mergeCell ref="A2:E2"/>
    <mergeCell ref="A65:E65"/>
    <mergeCell ref="A4:A5"/>
    <mergeCell ref="B4:C5"/>
    <mergeCell ref="D4:E5"/>
    <mergeCell ref="D41:E42"/>
    <mergeCell ref="B80:C80"/>
    <mergeCell ref="B68:C68"/>
    <mergeCell ref="B77:C77"/>
    <mergeCell ref="B78:C78"/>
    <mergeCell ref="B79:C79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workbookViewId="0" topLeftCell="A1">
      <selection activeCell="A10" sqref="A10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250" t="s">
        <v>600</v>
      </c>
    </row>
    <row r="2" spans="1:2" ht="15.75" customHeight="1">
      <c r="A2" s="6" t="s">
        <v>531</v>
      </c>
      <c r="B2" s="14"/>
    </row>
    <row r="3" spans="1:2" ht="15.75" customHeight="1">
      <c r="A3" s="6" t="s">
        <v>35</v>
      </c>
      <c r="B3" s="14"/>
    </row>
    <row r="4" spans="1:2" ht="15.75" customHeight="1">
      <c r="A4" s="6"/>
      <c r="B4" s="14"/>
    </row>
    <row r="5" spans="1:2" ht="15.75" customHeight="1">
      <c r="A5" s="6"/>
      <c r="B5" s="14"/>
    </row>
    <row r="6" spans="1:2" ht="9.75" customHeight="1" thickBot="1">
      <c r="A6" s="1"/>
      <c r="B6" s="15" t="s">
        <v>0</v>
      </c>
    </row>
    <row r="7" spans="1:2" s="138" customFormat="1" ht="15.75" customHeight="1" thickBot="1">
      <c r="A7" s="249" t="s">
        <v>36</v>
      </c>
      <c r="B7" s="344" t="s">
        <v>120</v>
      </c>
    </row>
    <row r="8" spans="1:2" s="147" customFormat="1" ht="12.75" customHeight="1">
      <c r="A8" s="190" t="s">
        <v>230</v>
      </c>
      <c r="B8" s="345"/>
    </row>
    <row r="9" spans="1:2" s="147" customFormat="1" ht="12.75">
      <c r="A9" s="191" t="s">
        <v>231</v>
      </c>
      <c r="B9" s="192">
        <v>500</v>
      </c>
    </row>
    <row r="10" spans="1:2" s="147" customFormat="1" ht="12.75">
      <c r="A10" s="191" t="s">
        <v>224</v>
      </c>
      <c r="B10" s="192">
        <v>50</v>
      </c>
    </row>
    <row r="11" spans="1:2" s="147" customFormat="1" ht="12.75">
      <c r="A11" s="191" t="s">
        <v>225</v>
      </c>
      <c r="B11" s="192">
        <v>276</v>
      </c>
    </row>
    <row r="12" spans="1:2" s="147" customFormat="1" ht="12.75">
      <c r="A12" s="191" t="s">
        <v>226</v>
      </c>
      <c r="B12" s="192">
        <v>682</v>
      </c>
    </row>
    <row r="13" spans="1:2" s="147" customFormat="1" ht="12.75">
      <c r="A13" s="191" t="s">
        <v>356</v>
      </c>
      <c r="B13" s="192">
        <v>50</v>
      </c>
    </row>
    <row r="14" spans="1:2" s="147" customFormat="1" ht="12.75">
      <c r="A14" s="193" t="s">
        <v>547</v>
      </c>
      <c r="B14" s="192"/>
    </row>
    <row r="15" spans="1:2" s="147" customFormat="1" ht="12.75">
      <c r="A15" s="191" t="s">
        <v>157</v>
      </c>
      <c r="B15" s="192">
        <v>3000</v>
      </c>
    </row>
    <row r="16" spans="1:2" s="147" customFormat="1" ht="12.75">
      <c r="A16" s="191" t="s">
        <v>37</v>
      </c>
      <c r="B16" s="192">
        <v>1000</v>
      </c>
    </row>
    <row r="17" spans="1:2" s="147" customFormat="1" ht="12.75">
      <c r="A17" s="191" t="s">
        <v>546</v>
      </c>
      <c r="B17" s="192">
        <v>500</v>
      </c>
    </row>
    <row r="18" spans="1:2" s="147" customFormat="1" ht="12.75">
      <c r="A18" s="303" t="s">
        <v>446</v>
      </c>
      <c r="B18" s="192"/>
    </row>
    <row r="19" spans="1:2" s="47" customFormat="1" ht="12.75">
      <c r="A19" s="302" t="s">
        <v>232</v>
      </c>
      <c r="B19" s="194">
        <v>6565</v>
      </c>
    </row>
    <row r="20" spans="1:2" s="147" customFormat="1" ht="12.75">
      <c r="A20" s="193" t="s">
        <v>463</v>
      </c>
      <c r="B20" s="192"/>
    </row>
    <row r="21" spans="1:2" s="147" customFormat="1" ht="12.75">
      <c r="A21" s="191" t="s">
        <v>154</v>
      </c>
      <c r="B21" s="192">
        <v>9688</v>
      </c>
    </row>
    <row r="22" spans="1:2" s="147" customFormat="1" ht="12.75">
      <c r="A22" s="191" t="s">
        <v>587</v>
      </c>
      <c r="B22" s="192">
        <v>65406</v>
      </c>
    </row>
    <row r="23" spans="1:2" s="147" customFormat="1" ht="12.75">
      <c r="A23" s="193" t="s">
        <v>465</v>
      </c>
      <c r="B23" s="192"/>
    </row>
    <row r="24" spans="1:2" s="147" customFormat="1" ht="12.75">
      <c r="A24" s="191" t="s">
        <v>487</v>
      </c>
      <c r="B24" s="192">
        <v>20411</v>
      </c>
    </row>
    <row r="25" spans="1:2" s="147" customFormat="1" ht="12.75">
      <c r="A25" s="191" t="s">
        <v>548</v>
      </c>
      <c r="B25" s="192">
        <v>633</v>
      </c>
    </row>
    <row r="26" spans="1:2" s="147" customFormat="1" ht="12.75">
      <c r="A26" s="191" t="s">
        <v>227</v>
      </c>
      <c r="B26" s="192">
        <v>15019</v>
      </c>
    </row>
    <row r="27" spans="1:2" s="147" customFormat="1" ht="12.75">
      <c r="A27" s="193" t="s">
        <v>488</v>
      </c>
      <c r="B27" s="192"/>
    </row>
    <row r="28" spans="1:2" s="147" customFormat="1" ht="12.75">
      <c r="A28" s="191" t="s">
        <v>38</v>
      </c>
      <c r="B28" s="192">
        <v>3900</v>
      </c>
    </row>
    <row r="29" spans="1:2" s="147" customFormat="1" ht="12.75">
      <c r="A29" s="343" t="s">
        <v>322</v>
      </c>
      <c r="B29" s="192"/>
    </row>
    <row r="30" spans="1:2" s="147" customFormat="1" ht="12.75">
      <c r="A30" s="191" t="s">
        <v>489</v>
      </c>
      <c r="B30" s="192">
        <v>10000</v>
      </c>
    </row>
    <row r="31" spans="1:2" s="147" customFormat="1" ht="12.75">
      <c r="A31" s="191" t="s">
        <v>129</v>
      </c>
      <c r="B31" s="192">
        <v>12000</v>
      </c>
    </row>
    <row r="32" spans="1:2" s="147" customFormat="1" ht="12.75">
      <c r="A32" s="191" t="s">
        <v>594</v>
      </c>
      <c r="B32" s="192">
        <v>115425</v>
      </c>
    </row>
    <row r="33" spans="1:2" s="147" customFormat="1" ht="12.75">
      <c r="A33" s="343" t="s">
        <v>323</v>
      </c>
      <c r="B33" s="192">
        <v>10484</v>
      </c>
    </row>
    <row r="34" spans="1:2" s="147" customFormat="1" ht="12.75">
      <c r="A34" s="191" t="s">
        <v>228</v>
      </c>
      <c r="B34" s="192">
        <v>2177</v>
      </c>
    </row>
    <row r="35" spans="1:2" s="147" customFormat="1" ht="12.75">
      <c r="A35" s="191" t="s">
        <v>130</v>
      </c>
      <c r="B35" s="192">
        <v>25000</v>
      </c>
    </row>
    <row r="36" spans="1:2" s="147" customFormat="1" ht="12.75">
      <c r="A36" s="191" t="s">
        <v>357</v>
      </c>
      <c r="B36" s="192">
        <v>2000</v>
      </c>
    </row>
    <row r="37" spans="1:2" s="147" customFormat="1" ht="12.75">
      <c r="A37" s="191" t="s">
        <v>40</v>
      </c>
      <c r="B37" s="192">
        <v>2400</v>
      </c>
    </row>
    <row r="38" spans="1:2" s="147" customFormat="1" ht="12.75">
      <c r="A38" s="191" t="s">
        <v>131</v>
      </c>
      <c r="B38" s="192">
        <v>3100</v>
      </c>
    </row>
    <row r="39" spans="1:2" s="147" customFormat="1" ht="12.75">
      <c r="A39" s="191" t="s">
        <v>132</v>
      </c>
      <c r="B39" s="192">
        <v>3000</v>
      </c>
    </row>
    <row r="40" spans="1:4" s="147" customFormat="1" ht="12.75">
      <c r="A40" s="191" t="s">
        <v>41</v>
      </c>
      <c r="B40" s="192">
        <v>3500</v>
      </c>
      <c r="D40" s="387"/>
    </row>
    <row r="41" spans="1:4" s="147" customFormat="1" ht="12.75">
      <c r="A41" s="343" t="s">
        <v>519</v>
      </c>
      <c r="B41" s="192">
        <v>20000</v>
      </c>
      <c r="D41" s="387"/>
    </row>
    <row r="42" spans="1:2" s="147" customFormat="1" ht="12.75">
      <c r="A42" s="343" t="s">
        <v>520</v>
      </c>
      <c r="B42" s="192">
        <v>1400</v>
      </c>
    </row>
    <row r="43" spans="1:2" s="147" customFormat="1" ht="12.75">
      <c r="A43" s="129" t="s">
        <v>39</v>
      </c>
      <c r="B43" s="192">
        <v>1200</v>
      </c>
    </row>
    <row r="44" spans="1:4" s="147" customFormat="1" ht="12.75">
      <c r="A44" s="191" t="s">
        <v>122</v>
      </c>
      <c r="B44" s="192">
        <v>223</v>
      </c>
      <c r="D44" s="387"/>
    </row>
    <row r="45" spans="1:2" s="147" customFormat="1" ht="12.75">
      <c r="A45" s="193" t="s">
        <v>462</v>
      </c>
      <c r="B45" s="192"/>
    </row>
    <row r="46" spans="1:2" s="147" customFormat="1" ht="12.75">
      <c r="A46" s="191" t="s">
        <v>325</v>
      </c>
      <c r="B46" s="192">
        <v>685</v>
      </c>
    </row>
    <row r="47" spans="1:2" s="493" customFormat="1" ht="12.75">
      <c r="A47" s="193" t="s">
        <v>442</v>
      </c>
      <c r="B47" s="492"/>
    </row>
    <row r="48" spans="1:2" s="147" customFormat="1" ht="12.75">
      <c r="A48" s="191" t="s">
        <v>326</v>
      </c>
      <c r="B48" s="192">
        <v>12439</v>
      </c>
    </row>
    <row r="49" spans="1:2" s="147" customFormat="1" ht="12.75">
      <c r="A49" s="193" t="s">
        <v>588</v>
      </c>
      <c r="B49" s="192"/>
    </row>
    <row r="50" spans="1:2" s="147" customFormat="1" ht="12.75">
      <c r="A50" s="342" t="s">
        <v>321</v>
      </c>
      <c r="B50" s="192">
        <v>552</v>
      </c>
    </row>
    <row r="51" spans="1:2" s="147" customFormat="1" ht="12.75">
      <c r="A51" s="191" t="s">
        <v>148</v>
      </c>
      <c r="B51" s="192">
        <v>138</v>
      </c>
    </row>
    <row r="52" spans="1:2" s="147" customFormat="1" ht="12.75">
      <c r="A52" s="193" t="s">
        <v>589</v>
      </c>
      <c r="B52" s="198"/>
    </row>
    <row r="53" spans="1:2" s="147" customFormat="1" ht="12.75">
      <c r="A53" s="342" t="s">
        <v>320</v>
      </c>
      <c r="B53" s="192">
        <v>5480</v>
      </c>
    </row>
    <row r="54" spans="1:2" s="147" customFormat="1" ht="12.75">
      <c r="A54" s="342" t="s">
        <v>358</v>
      </c>
      <c r="B54" s="192">
        <v>600</v>
      </c>
    </row>
    <row r="55" spans="1:2" s="147" customFormat="1" ht="12.75">
      <c r="A55" s="342" t="s">
        <v>590</v>
      </c>
      <c r="B55" s="192">
        <v>1522</v>
      </c>
    </row>
    <row r="56" spans="1:2" s="147" customFormat="1" ht="12.75">
      <c r="A56" s="193" t="s">
        <v>229</v>
      </c>
      <c r="B56" s="192"/>
    </row>
    <row r="57" spans="1:2" s="147" customFormat="1" ht="12.75">
      <c r="A57" s="191" t="s">
        <v>359</v>
      </c>
      <c r="B57" s="192">
        <v>10000</v>
      </c>
    </row>
    <row r="58" spans="1:2" s="147" customFormat="1" ht="12.75">
      <c r="A58" s="129" t="s">
        <v>490</v>
      </c>
      <c r="B58" s="192">
        <v>600</v>
      </c>
    </row>
    <row r="59" spans="1:2" s="75" customFormat="1" ht="12.75">
      <c r="A59" s="191" t="s">
        <v>360</v>
      </c>
      <c r="B59" s="192">
        <v>11150</v>
      </c>
    </row>
    <row r="60" spans="1:2" s="75" customFormat="1" ht="12.75">
      <c r="A60" s="505" t="s">
        <v>483</v>
      </c>
      <c r="B60" s="504"/>
    </row>
    <row r="61" spans="1:2" s="75" customFormat="1" ht="13.5" thickBot="1">
      <c r="A61" s="506" t="s">
        <v>493</v>
      </c>
      <c r="B61" s="507"/>
    </row>
    <row r="62" spans="1:2" s="197" customFormat="1" ht="13.5" thickBot="1">
      <c r="A62" s="195" t="s">
        <v>19</v>
      </c>
      <c r="B62" s="196">
        <f>SUM(B8:B61)</f>
        <v>382755</v>
      </c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A11" sqref="A11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42" t="s">
        <v>599</v>
      </c>
      <c r="D1" s="186"/>
    </row>
    <row r="2" spans="1:4" ht="19.5">
      <c r="A2" s="6" t="s">
        <v>48</v>
      </c>
      <c r="B2" s="4"/>
      <c r="C2" s="4"/>
      <c r="D2" s="4"/>
    </row>
    <row r="3" spans="1:4" ht="19.5">
      <c r="A3" s="6" t="s">
        <v>532</v>
      </c>
      <c r="B3" s="4"/>
      <c r="C3" s="4"/>
      <c r="D3" s="4"/>
    </row>
    <row r="4" spans="1:4" ht="13.5" thickBot="1">
      <c r="A4" s="36"/>
      <c r="B4" s="36"/>
      <c r="C4" s="36"/>
      <c r="D4" s="15" t="s">
        <v>0</v>
      </c>
    </row>
    <row r="5" spans="1:4" s="147" customFormat="1" ht="12.75">
      <c r="A5" s="182" t="s">
        <v>16</v>
      </c>
      <c r="B5" s="183">
        <v>2011</v>
      </c>
      <c r="C5" s="183">
        <v>2012</v>
      </c>
      <c r="D5" s="184">
        <v>2013</v>
      </c>
    </row>
    <row r="6" spans="1:4" s="147" customFormat="1" ht="13.5" thickBot="1">
      <c r="A6" s="185" t="s">
        <v>49</v>
      </c>
      <c r="B6" s="37"/>
      <c r="C6" s="37"/>
      <c r="D6" s="38"/>
    </row>
    <row r="7" spans="1:4" s="138" customFormat="1" ht="33.75">
      <c r="A7" s="176" t="s">
        <v>159</v>
      </c>
      <c r="B7" s="222">
        <v>193241</v>
      </c>
      <c r="C7" s="223">
        <v>200000</v>
      </c>
      <c r="D7" s="224">
        <v>200000</v>
      </c>
    </row>
    <row r="8" spans="1:4" ht="13.5" customHeight="1">
      <c r="A8" s="177" t="s">
        <v>51</v>
      </c>
      <c r="B8" s="200">
        <v>289059</v>
      </c>
      <c r="C8" s="201">
        <v>290000</v>
      </c>
      <c r="D8" s="202">
        <v>300000</v>
      </c>
    </row>
    <row r="9" spans="1:4" ht="18.75" customHeight="1">
      <c r="A9" s="177" t="s">
        <v>561</v>
      </c>
      <c r="B9" s="201">
        <v>1456397</v>
      </c>
      <c r="C9" s="201">
        <v>1500000</v>
      </c>
      <c r="D9" s="203">
        <v>1500000</v>
      </c>
    </row>
    <row r="10" spans="1:4" ht="12.75">
      <c r="A10" s="177" t="s">
        <v>160</v>
      </c>
      <c r="B10" s="200"/>
      <c r="C10" s="201"/>
      <c r="D10" s="202"/>
    </row>
    <row r="11" spans="1:4" ht="12.75">
      <c r="A11" s="177" t="s">
        <v>161</v>
      </c>
      <c r="B11" s="200">
        <v>229258</v>
      </c>
      <c r="C11" s="201">
        <v>280000</v>
      </c>
      <c r="D11" s="202">
        <v>280000</v>
      </c>
    </row>
    <row r="12" spans="1:4" ht="12.75">
      <c r="A12" s="177" t="s">
        <v>162</v>
      </c>
      <c r="B12" s="200"/>
      <c r="C12" s="201"/>
      <c r="D12" s="202"/>
    </row>
    <row r="13" spans="1:4" ht="12.75">
      <c r="A13" s="177" t="s">
        <v>54</v>
      </c>
      <c r="B13" s="200"/>
      <c r="C13" s="201"/>
      <c r="D13" s="204"/>
    </row>
    <row r="14" spans="1:4" ht="12.75">
      <c r="A14" s="177" t="s">
        <v>55</v>
      </c>
      <c r="B14" s="200">
        <v>564072</v>
      </c>
      <c r="C14" s="201">
        <v>560000</v>
      </c>
      <c r="D14" s="202">
        <v>560000</v>
      </c>
    </row>
    <row r="15" spans="1:4" ht="12.75">
      <c r="A15" s="177" t="s">
        <v>56</v>
      </c>
      <c r="B15" s="200"/>
      <c r="C15" s="201"/>
      <c r="D15" s="202"/>
    </row>
    <row r="16" spans="1:4" ht="12.75">
      <c r="A16" s="177" t="s">
        <v>57</v>
      </c>
      <c r="B16" s="200">
        <v>85731</v>
      </c>
      <c r="C16" s="201"/>
      <c r="D16" s="202"/>
    </row>
    <row r="17" spans="1:4" ht="12.75">
      <c r="A17" s="178" t="s">
        <v>58</v>
      </c>
      <c r="B17" s="205">
        <f>SUM(B7:B16)</f>
        <v>2817758</v>
      </c>
      <c r="C17" s="206">
        <f>SUM(C7:C16)</f>
        <v>2830000</v>
      </c>
      <c r="D17" s="207">
        <f>SUM(D7:D16)</f>
        <v>2840000</v>
      </c>
    </row>
    <row r="18" spans="1:4" ht="12.75">
      <c r="A18" s="177" t="s">
        <v>59</v>
      </c>
      <c r="B18" s="200">
        <v>973376</v>
      </c>
      <c r="C18" s="201">
        <v>980000</v>
      </c>
      <c r="D18" s="202">
        <v>980000</v>
      </c>
    </row>
    <row r="19" spans="1:4" ht="12.75">
      <c r="A19" s="177" t="s">
        <v>60</v>
      </c>
      <c r="B19" s="200">
        <v>241133</v>
      </c>
      <c r="C19" s="201">
        <v>245000</v>
      </c>
      <c r="D19" s="202">
        <v>245000</v>
      </c>
    </row>
    <row r="20" spans="1:4" ht="22.5">
      <c r="A20" s="177" t="s">
        <v>125</v>
      </c>
      <c r="B20" s="200">
        <v>705326</v>
      </c>
      <c r="C20" s="201">
        <v>680000</v>
      </c>
      <c r="D20" s="202">
        <v>680000</v>
      </c>
    </row>
    <row r="21" spans="1:4" ht="12.75">
      <c r="A21" s="177" t="s">
        <v>163</v>
      </c>
      <c r="B21" s="200">
        <v>105460</v>
      </c>
      <c r="C21" s="201">
        <v>105000</v>
      </c>
      <c r="D21" s="202">
        <v>105000</v>
      </c>
    </row>
    <row r="22" spans="1:4" ht="12.75">
      <c r="A22" s="177" t="s">
        <v>164</v>
      </c>
      <c r="B22" s="200">
        <v>36063</v>
      </c>
      <c r="C22" s="201">
        <v>20000</v>
      </c>
      <c r="D22" s="202">
        <v>20000</v>
      </c>
    </row>
    <row r="23" spans="1:4" ht="12.75">
      <c r="A23" s="177" t="s">
        <v>165</v>
      </c>
      <c r="B23" s="200"/>
      <c r="C23" s="201"/>
      <c r="D23" s="202"/>
    </row>
    <row r="24" spans="1:4" ht="12.75">
      <c r="A24" s="177" t="s">
        <v>63</v>
      </c>
      <c r="B24" s="200">
        <v>241777</v>
      </c>
      <c r="C24" s="201">
        <v>200000</v>
      </c>
      <c r="D24" s="202">
        <v>200000</v>
      </c>
    </row>
    <row r="25" spans="1:4" ht="12.75">
      <c r="A25" s="177" t="s">
        <v>64</v>
      </c>
      <c r="B25" s="200"/>
      <c r="C25" s="201"/>
      <c r="D25" s="202"/>
    </row>
    <row r="26" spans="1:4" ht="12.75">
      <c r="A26" s="177" t="s">
        <v>65</v>
      </c>
      <c r="B26" s="200">
        <v>446805</v>
      </c>
      <c r="C26" s="201">
        <v>531500</v>
      </c>
      <c r="D26" s="202">
        <v>542500</v>
      </c>
    </row>
    <row r="27" spans="1:4" ht="12.75">
      <c r="A27" s="177" t="s">
        <v>66</v>
      </c>
      <c r="B27" s="200">
        <v>38700</v>
      </c>
      <c r="C27" s="201">
        <v>40000</v>
      </c>
      <c r="D27" s="202">
        <v>40000</v>
      </c>
    </row>
    <row r="28" spans="1:4" ht="12.75">
      <c r="A28" s="177" t="s">
        <v>67</v>
      </c>
      <c r="B28" s="200"/>
      <c r="C28" s="201"/>
      <c r="D28" s="202"/>
    </row>
    <row r="29" spans="1:4" ht="12.75">
      <c r="A29" s="177" t="s">
        <v>68</v>
      </c>
      <c r="B29" s="200">
        <v>29375</v>
      </c>
      <c r="C29" s="201">
        <v>30000</v>
      </c>
      <c r="D29" s="202">
        <v>30000</v>
      </c>
    </row>
    <row r="30" spans="1:4" ht="13.5" thickBot="1">
      <c r="A30" s="39" t="s">
        <v>69</v>
      </c>
      <c r="B30" s="219">
        <f>SUM(B18:B29)</f>
        <v>2818015</v>
      </c>
      <c r="C30" s="220">
        <f>SUM(C18:C29)</f>
        <v>2831500</v>
      </c>
      <c r="D30" s="221">
        <f>SUM(D18:D29)</f>
        <v>2842500</v>
      </c>
    </row>
    <row r="31" spans="1:4" s="147" customFormat="1" ht="13.5" thickBot="1">
      <c r="A31" s="642"/>
      <c r="B31" s="643"/>
      <c r="C31" s="643"/>
      <c r="D31" s="644"/>
    </row>
    <row r="32" spans="1:4" ht="22.5">
      <c r="A32" s="176" t="s">
        <v>166</v>
      </c>
      <c r="B32" s="562">
        <v>16637</v>
      </c>
      <c r="C32" s="388">
        <v>12000</v>
      </c>
      <c r="D32" s="208">
        <v>13000</v>
      </c>
    </row>
    <row r="33" spans="1:4" ht="12.75">
      <c r="A33" s="179" t="s">
        <v>167</v>
      </c>
      <c r="B33" s="209"/>
      <c r="C33" s="199"/>
      <c r="D33" s="210"/>
    </row>
    <row r="34" spans="1:4" ht="12.75">
      <c r="A34" s="177" t="s">
        <v>168</v>
      </c>
      <c r="B34" s="211">
        <v>64781</v>
      </c>
      <c r="C34" s="201">
        <v>290000</v>
      </c>
      <c r="D34" s="212">
        <v>290000</v>
      </c>
    </row>
    <row r="35" spans="1:4" ht="12.75">
      <c r="A35" s="177" t="s">
        <v>169</v>
      </c>
      <c r="B35" s="563">
        <v>241611</v>
      </c>
      <c r="C35" s="201">
        <v>25000</v>
      </c>
      <c r="D35" s="212">
        <v>25000</v>
      </c>
    </row>
    <row r="36" spans="1:4" ht="12.75">
      <c r="A36" s="177" t="s">
        <v>170</v>
      </c>
      <c r="B36" s="211">
        <v>2777</v>
      </c>
      <c r="C36" s="201">
        <v>3000</v>
      </c>
      <c r="D36" s="212">
        <v>3000</v>
      </c>
    </row>
    <row r="37" spans="1:4" ht="12.75">
      <c r="A37" s="177" t="s">
        <v>171</v>
      </c>
      <c r="B37" s="211"/>
      <c r="C37" s="201"/>
      <c r="D37" s="212"/>
    </row>
    <row r="38" spans="1:4" ht="12.75">
      <c r="A38" s="177" t="s">
        <v>72</v>
      </c>
      <c r="B38" s="211">
        <v>1250</v>
      </c>
      <c r="C38" s="201"/>
      <c r="D38" s="212"/>
    </row>
    <row r="39" spans="1:4" ht="12.75">
      <c r="A39" s="177" t="s">
        <v>73</v>
      </c>
      <c r="B39" s="211"/>
      <c r="C39" s="201"/>
      <c r="D39" s="212"/>
    </row>
    <row r="40" spans="1:4" ht="12.75">
      <c r="A40" s="177" t="s">
        <v>74</v>
      </c>
      <c r="B40" s="211"/>
      <c r="C40" s="201"/>
      <c r="D40" s="212"/>
    </row>
    <row r="41" spans="1:4" ht="12.75">
      <c r="A41" s="177" t="s">
        <v>47</v>
      </c>
      <c r="B41" s="211">
        <v>32413</v>
      </c>
      <c r="C41" s="201">
        <v>30000</v>
      </c>
      <c r="D41" s="212">
        <v>30000</v>
      </c>
    </row>
    <row r="42" spans="1:4" ht="12.75">
      <c r="A42" s="177" t="s">
        <v>75</v>
      </c>
      <c r="B42" s="211"/>
      <c r="C42" s="201"/>
      <c r="D42" s="212"/>
    </row>
    <row r="43" spans="1:4" ht="12.75">
      <c r="A43" s="177" t="s">
        <v>76</v>
      </c>
      <c r="B43" s="211">
        <v>18425</v>
      </c>
      <c r="C43" s="201">
        <v>20000</v>
      </c>
      <c r="D43" s="212">
        <v>20000</v>
      </c>
    </row>
    <row r="44" spans="1:4" ht="12.75">
      <c r="A44" s="178" t="s">
        <v>77</v>
      </c>
      <c r="B44" s="213">
        <f>SUM(B32:B43)</f>
        <v>377894</v>
      </c>
      <c r="C44" s="213">
        <f>SUM(C32:C43)</f>
        <v>380000</v>
      </c>
      <c r="D44" s="214">
        <f>SUM(D32:D43)</f>
        <v>381000</v>
      </c>
    </row>
    <row r="45" spans="1:4" ht="12.75">
      <c r="A45" s="177" t="s">
        <v>78</v>
      </c>
      <c r="B45" s="211">
        <v>56479</v>
      </c>
      <c r="C45" s="201">
        <v>280000</v>
      </c>
      <c r="D45" s="212">
        <v>290000</v>
      </c>
    </row>
    <row r="46" spans="1:4" ht="12.75">
      <c r="A46" s="177" t="s">
        <v>79</v>
      </c>
      <c r="B46" s="211">
        <v>35960</v>
      </c>
      <c r="C46" s="201">
        <v>40000</v>
      </c>
      <c r="D46" s="212">
        <v>30000</v>
      </c>
    </row>
    <row r="47" spans="1:4" ht="12.75">
      <c r="A47" s="177" t="s">
        <v>80</v>
      </c>
      <c r="B47" s="211"/>
      <c r="C47" s="201"/>
      <c r="D47" s="212"/>
    </row>
    <row r="48" spans="1:4" ht="12.75">
      <c r="A48" s="177" t="s">
        <v>172</v>
      </c>
      <c r="B48" s="211">
        <v>12439</v>
      </c>
      <c r="C48" s="201">
        <v>12500</v>
      </c>
      <c r="D48" s="212">
        <v>12500</v>
      </c>
    </row>
    <row r="49" spans="1:4" ht="12.75">
      <c r="A49" s="177" t="s">
        <v>173</v>
      </c>
      <c r="B49" s="211"/>
      <c r="C49" s="201"/>
      <c r="D49" s="212"/>
    </row>
    <row r="50" spans="1:4" ht="12.75">
      <c r="A50" s="177" t="s">
        <v>174</v>
      </c>
      <c r="B50" s="211"/>
      <c r="C50" s="201"/>
      <c r="D50" s="212"/>
    </row>
    <row r="51" spans="1:4" ht="12.75">
      <c r="A51" s="177" t="s">
        <v>82</v>
      </c>
      <c r="B51" s="211"/>
      <c r="C51" s="201"/>
      <c r="D51" s="212"/>
    </row>
    <row r="52" spans="1:4" ht="12.75">
      <c r="A52" s="177" t="s">
        <v>83</v>
      </c>
      <c r="B52" s="211">
        <v>247995</v>
      </c>
      <c r="C52" s="201">
        <v>28000</v>
      </c>
      <c r="D52" s="212">
        <v>28000</v>
      </c>
    </row>
    <row r="53" spans="1:4" ht="12.75">
      <c r="A53" s="177" t="s">
        <v>84</v>
      </c>
      <c r="B53" s="211">
        <v>18760</v>
      </c>
      <c r="C53" s="201">
        <v>12000</v>
      </c>
      <c r="D53" s="212">
        <v>12000</v>
      </c>
    </row>
    <row r="54" spans="1:4" ht="12.75">
      <c r="A54" s="177" t="s">
        <v>85</v>
      </c>
      <c r="B54" s="211"/>
      <c r="C54" s="201"/>
      <c r="D54" s="212"/>
    </row>
    <row r="55" spans="1:4" ht="12.75">
      <c r="A55" s="177" t="s">
        <v>68</v>
      </c>
      <c r="B55" s="211">
        <v>6004</v>
      </c>
      <c r="C55" s="201">
        <v>6000</v>
      </c>
      <c r="D55" s="212">
        <v>6000</v>
      </c>
    </row>
    <row r="56" spans="1:4" ht="12.75">
      <c r="A56" s="180" t="s">
        <v>86</v>
      </c>
      <c r="B56" s="215">
        <f>SUM(B45:B55)</f>
        <v>377637</v>
      </c>
      <c r="C56" s="215">
        <f>SUM(C45:C55)</f>
        <v>378500</v>
      </c>
      <c r="D56" s="216">
        <f>SUM(D45:D55)</f>
        <v>378500</v>
      </c>
    </row>
    <row r="57" spans="1:4" ht="12.75">
      <c r="A57" s="180" t="s">
        <v>87</v>
      </c>
      <c r="B57" s="215">
        <f>SUM(B17,B44)</f>
        <v>3195652</v>
      </c>
      <c r="C57" s="215">
        <f>SUM(C17,C44)</f>
        <v>3210000</v>
      </c>
      <c r="D57" s="216">
        <f>SUM(D17,D44)</f>
        <v>3221000</v>
      </c>
    </row>
    <row r="58" spans="1:4" ht="13.5" thickBot="1">
      <c r="A58" s="181" t="s">
        <v>88</v>
      </c>
      <c r="B58" s="217">
        <f>SUM(B30,B56)</f>
        <v>3195652</v>
      </c>
      <c r="C58" s="217">
        <f>SUM(C30,C56)</f>
        <v>3210000</v>
      </c>
      <c r="D58" s="218">
        <f>SUM(D30,D56)</f>
        <v>3221000</v>
      </c>
    </row>
    <row r="59" ht="12.75">
      <c r="C59" s="7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2"/>
      <c r="B1" s="12"/>
      <c r="C1" s="12"/>
      <c r="D1" s="58" t="s">
        <v>89</v>
      </c>
    </row>
    <row r="2" spans="1:4" ht="15.75">
      <c r="A2" s="12"/>
      <c r="B2" s="12"/>
      <c r="C2" s="12"/>
      <c r="D2" s="59" t="s">
        <v>598</v>
      </c>
    </row>
    <row r="3" spans="1:4" ht="15.75">
      <c r="A3" s="12"/>
      <c r="B3" s="12"/>
      <c r="C3" s="12"/>
      <c r="D3" s="58" t="s">
        <v>46</v>
      </c>
    </row>
    <row r="4" spans="1:4" ht="15.75">
      <c r="A4" s="12"/>
      <c r="B4" s="12"/>
      <c r="C4" s="12"/>
      <c r="D4" s="16"/>
    </row>
    <row r="5" spans="1:4" ht="15.75">
      <c r="A5" s="12"/>
      <c r="B5" s="12"/>
      <c r="C5" s="12"/>
      <c r="D5" s="16"/>
    </row>
    <row r="6" spans="1:4" ht="15.75">
      <c r="A6" s="12"/>
      <c r="B6" s="12"/>
      <c r="C6" s="12"/>
      <c r="D6" s="13"/>
    </row>
    <row r="7" spans="1:4" ht="19.5">
      <c r="A7" s="6" t="s">
        <v>90</v>
      </c>
      <c r="B7" s="6"/>
      <c r="C7" s="6"/>
      <c r="D7" s="23"/>
    </row>
    <row r="8" spans="1:4" ht="19.5">
      <c r="A8" s="6" t="s">
        <v>533</v>
      </c>
      <c r="B8" s="6"/>
      <c r="C8" s="6"/>
      <c r="D8" s="23"/>
    </row>
    <row r="9" spans="1:4" ht="19.5">
      <c r="A9" s="6"/>
      <c r="B9" s="6"/>
      <c r="C9" s="6"/>
      <c r="D9" s="23"/>
    </row>
    <row r="10" spans="1:4" ht="19.5">
      <c r="A10" s="6"/>
      <c r="B10" s="6"/>
      <c r="C10" s="6"/>
      <c r="D10" s="23"/>
    </row>
    <row r="11" spans="1:4" ht="19.5">
      <c r="A11" s="6"/>
      <c r="B11" s="6"/>
      <c r="C11" s="6"/>
      <c r="D11" s="23"/>
    </row>
    <row r="12" spans="1:4" ht="19.5">
      <c r="A12" s="6"/>
      <c r="B12" s="6"/>
      <c r="C12" s="6"/>
      <c r="D12" s="23"/>
    </row>
    <row r="13" spans="1:4" ht="16.5" thickBot="1">
      <c r="A13" s="12"/>
      <c r="B13" s="12"/>
      <c r="C13" s="12"/>
      <c r="D13" s="18" t="s">
        <v>0</v>
      </c>
    </row>
    <row r="14" spans="1:4" s="138" customFormat="1" ht="33" customHeight="1" thickBot="1">
      <c r="A14" s="143" t="s">
        <v>16</v>
      </c>
      <c r="B14" s="144"/>
      <c r="C14" s="145"/>
      <c r="D14" s="146" t="s">
        <v>120</v>
      </c>
    </row>
    <row r="15" spans="1:6" ht="15.75">
      <c r="A15" s="82" t="s">
        <v>127</v>
      </c>
      <c r="B15" s="83"/>
      <c r="C15" s="84"/>
      <c r="D15" s="516">
        <v>16600</v>
      </c>
      <c r="E15" s="7"/>
      <c r="F15" s="7"/>
    </row>
    <row r="16" spans="1:6" ht="15.75">
      <c r="A16" s="71" t="s">
        <v>91</v>
      </c>
      <c r="B16" s="70"/>
      <c r="C16" s="85"/>
      <c r="D16" s="125"/>
      <c r="E16" s="7"/>
      <c r="F16" s="7"/>
    </row>
    <row r="17" spans="1:6" ht="12.75">
      <c r="A17" s="127" t="s">
        <v>363</v>
      </c>
      <c r="B17" s="78"/>
      <c r="C17" s="126"/>
      <c r="D17" s="124">
        <v>5000</v>
      </c>
      <c r="E17" s="68"/>
      <c r="F17" s="80"/>
    </row>
    <row r="18" spans="1:6" ht="12.75">
      <c r="A18" s="127" t="s">
        <v>362</v>
      </c>
      <c r="B18" s="78"/>
      <c r="C18" s="126"/>
      <c r="D18" s="124">
        <v>5000</v>
      </c>
      <c r="E18" s="81"/>
      <c r="F18" s="80"/>
    </row>
    <row r="19" spans="1:6" ht="12.75">
      <c r="A19" s="127" t="s">
        <v>361</v>
      </c>
      <c r="B19" s="78"/>
      <c r="C19" s="126"/>
      <c r="D19" s="124">
        <v>4200</v>
      </c>
      <c r="E19" s="81"/>
      <c r="F19" s="80"/>
    </row>
    <row r="20" spans="1:6" ht="12.75">
      <c r="A20" s="301" t="s">
        <v>486</v>
      </c>
      <c r="B20" s="78"/>
      <c r="C20" s="126"/>
      <c r="D20" s="124">
        <v>2775</v>
      </c>
      <c r="E20" s="81"/>
      <c r="F20" s="80"/>
    </row>
    <row r="21" spans="1:6" ht="12.75">
      <c r="A21" s="127" t="s">
        <v>364</v>
      </c>
      <c r="B21" s="78"/>
      <c r="C21" s="126"/>
      <c r="D21" s="124">
        <v>1004</v>
      </c>
      <c r="E21" s="81"/>
      <c r="F21" s="80"/>
    </row>
    <row r="22" spans="1:6" ht="12.75">
      <c r="A22" s="127" t="s">
        <v>549</v>
      </c>
      <c r="B22" s="78"/>
      <c r="C22" s="126"/>
      <c r="D22" s="124">
        <v>800</v>
      </c>
      <c r="E22" s="81"/>
      <c r="F22" s="80"/>
    </row>
    <row r="23" spans="1:4" ht="15.75">
      <c r="A23" s="71" t="s">
        <v>92</v>
      </c>
      <c r="B23" s="69"/>
      <c r="C23" s="86"/>
      <c r="D23" s="517">
        <f>SUM(D17:D22)</f>
        <v>18779</v>
      </c>
    </row>
    <row r="24" spans="1:4" ht="15.75">
      <c r="A24" s="71"/>
      <c r="B24" s="69"/>
      <c r="C24" s="86"/>
      <c r="D24" s="86"/>
    </row>
    <row r="25" spans="1:4" ht="16.5" thickBot="1">
      <c r="A25" s="72" t="s">
        <v>93</v>
      </c>
      <c r="B25" s="73"/>
      <c r="C25" s="87"/>
      <c r="D25" s="518">
        <f>SUM(D15,D23)</f>
        <v>35379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2011-02-15T09:27:53Z</cp:lastPrinted>
  <dcterms:created xsi:type="dcterms:W3CDTF">2003-01-09T09:58:10Z</dcterms:created>
  <dcterms:modified xsi:type="dcterms:W3CDTF">2011-02-15T09:39:06Z</dcterms:modified>
  <cp:category/>
  <cp:version/>
  <cp:contentType/>
  <cp:contentStatus/>
</cp:coreProperties>
</file>